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6680" firstSheet="1" activeTab="1"/>
  </bookViews>
  <sheets>
    <sheet name="KK LRA-LO" sheetId="2" r:id="rId1"/>
    <sheet name="MUTASI ASET" sheetId="3" r:id="rId2"/>
    <sheet name="KK NERACA" sheetId="4" r:id="rId3"/>
    <sheet name="KK LPE" sheetId="5" r:id="rId4"/>
    <sheet name="Jurnal Penyesuaian" sheetId="13" r:id="rId5"/>
    <sheet name="MAPPING BLUD" sheetId="6" r:id="rId6"/>
    <sheet name="MAPPING BTT" sheetId="7" r:id="rId7"/>
    <sheet name="PIUTANG" sheetId="8" r:id="rId8"/>
    <sheet name="B DIBYAR DMUKA" sheetId="9" r:id="rId9"/>
    <sheet name="PERSEDIAAN" sheetId="10" r:id="rId10"/>
    <sheet name="UTANG" sheetId="11" r:id="rId11"/>
    <sheet name="P DTRIMA DMUKA" sheetId="12" r:id="rId12"/>
    <sheet name="Sheet1" sheetId="1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</externalReferences>
  <definedNames>
    <definedName name="A" localSheetId="8">'[1]PAJAK DAERAH'!#REF!</definedName>
    <definedName name="A" localSheetId="11">'[1]PAJAK DAERAH'!#REF!</definedName>
    <definedName name="A" localSheetId="9">'[1]PAJAK DAERAH'!#REF!</definedName>
    <definedName name="A" localSheetId="7">'[1]PAJAK DAERAH'!#REF!</definedName>
    <definedName name="A" localSheetId="10">'[1]PAJAK DAERAH'!#REF!</definedName>
    <definedName name="A">'[1]PAJAK DAERAH'!#REF!</definedName>
    <definedName name="aaa" localSheetId="8">#REF!</definedName>
    <definedName name="aaa" localSheetId="11">#REF!</definedName>
    <definedName name="aaa" localSheetId="9">#REF!</definedName>
    <definedName name="aaa" localSheetId="7">#REF!</definedName>
    <definedName name="aaa" localSheetId="10">#REF!</definedName>
    <definedName name="aaa">#REF!</definedName>
    <definedName name="Akun">'[2]Akun Jurnal'!$A$2:$A$82</definedName>
    <definedName name="asd">[3]KD.BRG!$B$7:$H$8638</definedName>
    <definedName name="ASISTEN_BIDANG_PEMERINTAHAN" localSheetId="8">#REF!</definedName>
    <definedName name="ASISTEN_BIDANG_PEMERINTAHAN" localSheetId="11">#REF!</definedName>
    <definedName name="ASISTEN_BIDANG_PEMERINTAHAN" localSheetId="9">#REF!</definedName>
    <definedName name="ASISTEN_BIDANG_PEMERINTAHAN" localSheetId="7">#REF!</definedName>
    <definedName name="ASISTEN_BIDANG_PEMERINTAHAN" localSheetId="10">#REF!</definedName>
    <definedName name="ASISTEN_BIDANG_PEMERINTAHAN">#REF!</definedName>
    <definedName name="b" localSheetId="8">#REF!</definedName>
    <definedName name="b" localSheetId="11">#REF!</definedName>
    <definedName name="b" localSheetId="9">#REF!</definedName>
    <definedName name="b" localSheetId="7">#REF!</definedName>
    <definedName name="b" localSheetId="10">#REF!</definedName>
    <definedName name="b">#REF!</definedName>
    <definedName name="B_A_P_P_E_D_A">[4]BAPPEDA!$J$5</definedName>
    <definedName name="B_A_W_A_S_D_A">[4]BAWASDA!$J$5</definedName>
    <definedName name="BAGIAN_PEMBERDAYAAN_MASYARAKAT_DESA">[4]PMD!$J$5</definedName>
    <definedName name="bank">[5]REKAP!$C$7:$C$11</definedName>
    <definedName name="Baru" localSheetId="8">#REF!</definedName>
    <definedName name="Baru" localSheetId="11">#REF!</definedName>
    <definedName name="Baru" localSheetId="9">#REF!</definedName>
    <definedName name="Baru" localSheetId="7">#REF!</definedName>
    <definedName name="Baru" localSheetId="10">#REF!</definedName>
    <definedName name="Baru">#REF!</definedName>
    <definedName name="Bl" localSheetId="8">#REF!</definedName>
    <definedName name="Bl" localSheetId="11">#REF!</definedName>
    <definedName name="Bl" localSheetId="9">#REF!</definedName>
    <definedName name="Bl" localSheetId="7">#REF!</definedName>
    <definedName name="Bl" localSheetId="10">#REF!</definedName>
    <definedName name="Bl">#REF!</definedName>
    <definedName name="brg">[6]Sheet4!$A$3:$F$8387</definedName>
    <definedName name="Btl" localSheetId="8">#REF!</definedName>
    <definedName name="Btl" localSheetId="11">#REF!</definedName>
    <definedName name="Btl" localSheetId="9">#REF!</definedName>
    <definedName name="Btl" localSheetId="7">#REF!</definedName>
    <definedName name="Btl" localSheetId="10">#REF!</definedName>
    <definedName name="Btl">#REF!</definedName>
    <definedName name="d" localSheetId="8">'[1]PAJAK DAERAH'!#REF!</definedName>
    <definedName name="d" localSheetId="11">'[1]PAJAK DAERAH'!#REF!</definedName>
    <definedName name="d" localSheetId="9">'[1]PAJAK DAERAH'!#REF!</definedName>
    <definedName name="d" localSheetId="7">'[1]PAJAK DAERAH'!#REF!</definedName>
    <definedName name="d" localSheetId="10">'[1]PAJAK DAERAH'!#REF!</definedName>
    <definedName name="d">'[1]PAJAK DAERAH'!#REF!</definedName>
    <definedName name="dd" localSheetId="8">#REF!</definedName>
    <definedName name="dd" localSheetId="11">#REF!</definedName>
    <definedName name="dd" localSheetId="9">#REF!</definedName>
    <definedName name="dd" localSheetId="7">#REF!</definedName>
    <definedName name="dd" localSheetId="10">#REF!</definedName>
    <definedName name="dd">#REF!</definedName>
    <definedName name="DINAS_KEHUTANAN_PERKEBUNAN">[4]EKBANG!$J$4</definedName>
    <definedName name="DINAS_PENDAPATAN_DAERAH">[4]PMD!$J$5</definedName>
    <definedName name="DINAS_PERINDAGKOP_NAKERTRANS">[4]KESBANG!$J$5</definedName>
    <definedName name="DINAS_PERTAMBANGAN_DAN_LINGKUNGAN_HIDUP">[4]CAPIL!$J$5</definedName>
    <definedName name="DINAS_PU_DAN_PERHUBUNGAN">[4]TAPEM!$J$5</definedName>
    <definedName name="DPRD_KOLAKA_UTARA" localSheetId="8">#REF!</definedName>
    <definedName name="DPRD_KOLAKA_UTARA" localSheetId="11">#REF!</definedName>
    <definedName name="DPRD_KOLAKA_UTARA" localSheetId="9">#REF!</definedName>
    <definedName name="DPRD_KOLAKA_UTARA" localSheetId="7">#REF!</definedName>
    <definedName name="DPRD_KOLAKA_UTARA" localSheetId="10">#REF!</definedName>
    <definedName name="DPRD_KOLAKA_UTARA">#REF!</definedName>
    <definedName name="Excel_BuiltIn__FilterDatabase" localSheetId="8">'[1]PAJAK DAERAH'!#REF!</definedName>
    <definedName name="Excel_BuiltIn__FilterDatabase" localSheetId="11">'[1]PAJAK DAERAH'!#REF!</definedName>
    <definedName name="Excel_BuiltIn__FilterDatabase" localSheetId="9">'[1]PAJAK DAERAH'!#REF!</definedName>
    <definedName name="Excel_BuiltIn__FilterDatabase" localSheetId="7">'[1]PAJAK DAERAH'!#REF!</definedName>
    <definedName name="Excel_BuiltIn__FilterDatabase" localSheetId="10">'[1]PAJAK DAERAH'!#REF!</definedName>
    <definedName name="Excel_BuiltIn__FilterDatabase">'[1]PAJAK DAERAH'!#REF!</definedName>
    <definedName name="Excel_BuiltIn_Print_Area_1" localSheetId="8">#REF!</definedName>
    <definedName name="Excel_BuiltIn_Print_Area_1" localSheetId="11">#REF!</definedName>
    <definedName name="Excel_BuiltIn_Print_Area_1" localSheetId="9">#REF!</definedName>
    <definedName name="Excel_BuiltIn_Print_Area_1" localSheetId="7">#REF!</definedName>
    <definedName name="Excel_BuiltIn_Print_Area_1" localSheetId="10">#REF!</definedName>
    <definedName name="Excel_BuiltIn_Print_Area_1">#REF!</definedName>
    <definedName name="Excel_BuiltIn_Print_Area_10" localSheetId="8">#REF!</definedName>
    <definedName name="Excel_BuiltIn_Print_Area_10" localSheetId="11">#REF!</definedName>
    <definedName name="Excel_BuiltIn_Print_Area_10" localSheetId="9">#REF!</definedName>
    <definedName name="Excel_BuiltIn_Print_Area_10" localSheetId="7">#REF!</definedName>
    <definedName name="Excel_BuiltIn_Print_Area_10" localSheetId="10">#REF!</definedName>
    <definedName name="Excel_BuiltIn_Print_Area_10">#REF!</definedName>
    <definedName name="Excel_BuiltIn_Print_Area_11" localSheetId="8">'[7]Bant _ Tdk Trsangka'!#REF!</definedName>
    <definedName name="Excel_BuiltIn_Print_Area_11" localSheetId="11">'[7]Bant _ Tdk Trsangka'!#REF!</definedName>
    <definedName name="Excel_BuiltIn_Print_Area_11" localSheetId="9">'[7]Bant _ Tdk Trsangka'!#REF!</definedName>
    <definedName name="Excel_BuiltIn_Print_Area_11" localSheetId="7">'[7]Bant _ Tdk Trsangka'!#REF!</definedName>
    <definedName name="Excel_BuiltIn_Print_Area_11" localSheetId="10">'[7]Bant _ Tdk Trsangka'!#REF!</definedName>
    <definedName name="Excel_BuiltIn_Print_Area_11">'[7]Bant _ Tdk Trsangka'!#REF!</definedName>
    <definedName name="Excel_BuiltIn_Print_Area_12" localSheetId="8">[7]Pembiayaan!#REF!</definedName>
    <definedName name="Excel_BuiltIn_Print_Area_12" localSheetId="11">[7]Pembiayaan!#REF!</definedName>
    <definedName name="Excel_BuiltIn_Print_Area_12" localSheetId="9">[7]Pembiayaan!#REF!</definedName>
    <definedName name="Excel_BuiltIn_Print_Area_12" localSheetId="7">[7]Pembiayaan!#REF!</definedName>
    <definedName name="Excel_BuiltIn_Print_Area_12" localSheetId="10">[7]Pembiayaan!#REF!</definedName>
    <definedName name="Excel_BuiltIn_Print_Area_12">[7]Pembiayaan!#REF!</definedName>
    <definedName name="Excel_BuiltIn_Print_Area_6" localSheetId="8">'[7]Rekap Belanja'!#REF!</definedName>
    <definedName name="Excel_BuiltIn_Print_Area_6" localSheetId="11">'[7]Rekap Belanja'!#REF!</definedName>
    <definedName name="Excel_BuiltIn_Print_Area_6" localSheetId="9">'[7]Rekap Belanja'!#REF!</definedName>
    <definedName name="Excel_BuiltIn_Print_Area_6" localSheetId="7">'[7]Rekap Belanja'!#REF!</definedName>
    <definedName name="Excel_BuiltIn_Print_Area_6" localSheetId="10">'[7]Rekap Belanja'!#REF!</definedName>
    <definedName name="Excel_BuiltIn_Print_Area_6">'[7]Rekap Belanja'!#REF!</definedName>
    <definedName name="Excel_BuiltIn_Print_Titles_1" localSheetId="8">#REF!</definedName>
    <definedName name="Excel_BuiltIn_Print_Titles_1" localSheetId="11">#REF!</definedName>
    <definedName name="Excel_BuiltIn_Print_Titles_1" localSheetId="9">#REF!</definedName>
    <definedName name="Excel_BuiltIn_Print_Titles_1" localSheetId="7">#REF!</definedName>
    <definedName name="Excel_BuiltIn_Print_Titles_1" localSheetId="10">#REF!</definedName>
    <definedName name="Excel_BuiltIn_Print_Titles_1">#REF!</definedName>
    <definedName name="Excel_BuiltIn_Print_Titles_10" localSheetId="8">#REF!</definedName>
    <definedName name="Excel_BuiltIn_Print_Titles_10" localSheetId="11">#REF!</definedName>
    <definedName name="Excel_BuiltIn_Print_Titles_10" localSheetId="9">#REF!</definedName>
    <definedName name="Excel_BuiltIn_Print_Titles_10" localSheetId="7">#REF!</definedName>
    <definedName name="Excel_BuiltIn_Print_Titles_10" localSheetId="10">#REF!</definedName>
    <definedName name="Excel_BuiltIn_Print_Titles_10">#REF!</definedName>
    <definedName name="f" localSheetId="8">#REF!</definedName>
    <definedName name="f" localSheetId="11">#REF!</definedName>
    <definedName name="f" localSheetId="9">#REF!</definedName>
    <definedName name="f" localSheetId="7">#REF!</definedName>
    <definedName name="f" localSheetId="10">#REF!</definedName>
    <definedName name="f">#REF!</definedName>
    <definedName name="invpermanen20223" localSheetId="8">#REF!</definedName>
    <definedName name="invpermanen20223" localSheetId="11">#REF!</definedName>
    <definedName name="invpermanen20223" localSheetId="9">#REF!</definedName>
    <definedName name="invpermanen20223" localSheetId="7">#REF!</definedName>
    <definedName name="invpermanen20223" localSheetId="10">#REF!</definedName>
    <definedName name="invpermanen20223">#REF!</definedName>
    <definedName name="Is">[8]Rekening!$A$1:$B$39</definedName>
    <definedName name="kaa" localSheetId="8">#REF!</definedName>
    <definedName name="kaa" localSheetId="11">#REF!</definedName>
    <definedName name="kaa" localSheetId="9">#REF!</definedName>
    <definedName name="kaa" localSheetId="7">#REF!</definedName>
    <definedName name="kaa" localSheetId="10">#REF!</definedName>
    <definedName name="kaa">#REF!</definedName>
    <definedName name="kd_rek">[9]Januari!$A$9:$E$202</definedName>
    <definedName name="kdaset">[10]KD.BRG!$K$8:$L$8645</definedName>
    <definedName name="kdbrg" localSheetId="8">#REF!</definedName>
    <definedName name="kdbrg" localSheetId="11">#REF!</definedName>
    <definedName name="kdbrg" localSheetId="9">#REF!</definedName>
    <definedName name="kdbrg" localSheetId="7">#REF!</definedName>
    <definedName name="kdbrg" localSheetId="10">#REF!</definedName>
    <definedName name="kdbrg">#REF!</definedName>
    <definedName name="kdrekblj">[11]kdrekbelanja!$B$3:$E$894</definedName>
    <definedName name="KECAMATAN_KODEOHA" localSheetId="8">#REF!</definedName>
    <definedName name="KECAMATAN_KODEOHA" localSheetId="11">#REF!</definedName>
    <definedName name="KECAMATAN_KODEOHA" localSheetId="9">#REF!</definedName>
    <definedName name="KECAMATAN_KODEOHA" localSheetId="7">#REF!</definedName>
    <definedName name="KECAMATAN_KODEOHA" localSheetId="10">#REF!</definedName>
    <definedName name="KECAMATAN_KODEOHA">#REF!</definedName>
    <definedName name="KECAMATAN_PAKUE" localSheetId="8">[12]PERTANIAN!#REF!</definedName>
    <definedName name="KECAMATAN_PAKUE" localSheetId="11">[12]PERTANIAN!#REF!</definedName>
    <definedName name="KECAMATAN_PAKUE" localSheetId="9">[12]PERTANIAN!#REF!</definedName>
    <definedName name="KECAMATAN_PAKUE" localSheetId="7">[12]PERTANIAN!#REF!</definedName>
    <definedName name="KECAMATAN_PAKUE" localSheetId="10">[12]PERTANIAN!#REF!</definedName>
    <definedName name="KECAMATAN_PAKUE">[12]PERTANIAN!#REF!</definedName>
    <definedName name="ketiga" localSheetId="8">#REF!</definedName>
    <definedName name="ketiga" localSheetId="11">#REF!</definedName>
    <definedName name="ketiga" localSheetId="9">#REF!</definedName>
    <definedName name="ketiga" localSheetId="7">#REF!</definedName>
    <definedName name="ketiga" localSheetId="10">#REF!</definedName>
    <definedName name="ketiga">#REF!</definedName>
    <definedName name="KMK">[13]KMK!$B$4:$H$8388</definedName>
    <definedName name="KODE">[14]Sheet1!$E$12:$P$9473</definedName>
    <definedName name="kode1">'[15]KODE BARANG'!$O$5:$P$8650</definedName>
    <definedName name="KODEREK">'[16]Kode rekening Belanja'!$A$7:$G$839</definedName>
    <definedName name="koderekening">[17]Kodrek!$C$8:$K$600</definedName>
    <definedName name="kodrek" localSheetId="8">#REF!</definedName>
    <definedName name="kodrek" localSheetId="11">#REF!</definedName>
    <definedName name="kodrek" localSheetId="9">#REF!</definedName>
    <definedName name="kodrek" localSheetId="7">#REF!</definedName>
    <definedName name="kodrek" localSheetId="10">#REF!</definedName>
    <definedName name="kodrek">#REF!</definedName>
    <definedName name="li" localSheetId="8">#REF!</definedName>
    <definedName name="li" localSheetId="11">#REF!</definedName>
    <definedName name="li" localSheetId="9">#REF!</definedName>
    <definedName name="li" localSheetId="7">#REF!</definedName>
    <definedName name="li" localSheetId="10">#REF!</definedName>
    <definedName name="li">#REF!</definedName>
    <definedName name="LO" localSheetId="8">#REF!</definedName>
    <definedName name="LO" localSheetId="11">#REF!</definedName>
    <definedName name="LO" localSheetId="9">#REF!</definedName>
    <definedName name="LO" localSheetId="7">#REF!</definedName>
    <definedName name="LO" localSheetId="10">#REF!</definedName>
    <definedName name="LO">#REF!</definedName>
    <definedName name="Nrc" localSheetId="8">#REF!</definedName>
    <definedName name="Nrc" localSheetId="11">#REF!</definedName>
    <definedName name="Nrc" localSheetId="9">#REF!</definedName>
    <definedName name="Nrc" localSheetId="7">#REF!</definedName>
    <definedName name="Nrc" localSheetId="10">#REF!</definedName>
    <definedName name="Nrc">#REF!</definedName>
    <definedName name="permanen" localSheetId="8">#REF!</definedName>
    <definedName name="permanen" localSheetId="11">#REF!</definedName>
    <definedName name="permanen" localSheetId="9">#REF!</definedName>
    <definedName name="permanen" localSheetId="7">#REF!</definedName>
    <definedName name="permanen" localSheetId="10">#REF!</definedName>
    <definedName name="permanen">#REF!</definedName>
    <definedName name="pkontruksi" localSheetId="8">#REF!</definedName>
    <definedName name="pkontruksi" localSheetId="11">#REF!</definedName>
    <definedName name="pkontruksi" localSheetId="9">#REF!</definedName>
    <definedName name="pkontruksi" localSheetId="7">#REF!</definedName>
    <definedName name="pkontruksi" localSheetId="10">#REF!</definedName>
    <definedName name="pkontruksi">#REF!</definedName>
    <definedName name="pos" localSheetId="8">#REF!</definedName>
    <definedName name="pos" localSheetId="11">#REF!</definedName>
    <definedName name="pos" localSheetId="9">#REF!</definedName>
    <definedName name="pos" localSheetId="7">#REF!</definedName>
    <definedName name="pos" localSheetId="10">#REF!</definedName>
    <definedName name="pos">#REF!</definedName>
    <definedName name="_xlnm.Print_Area" localSheetId="0">'KK LRA-LO'!#REF!</definedName>
    <definedName name="program">[17]prog!$B$3:$M$33</definedName>
    <definedName name="q" localSheetId="8">#REF!</definedName>
    <definedName name="q" localSheetId="11">#REF!</definedName>
    <definedName name="q" localSheetId="9">#REF!</definedName>
    <definedName name="q" localSheetId="7">#REF!</definedName>
    <definedName name="q" localSheetId="10">#REF!</definedName>
    <definedName name="q">#REF!</definedName>
    <definedName name="QKQ" localSheetId="8">#REF!</definedName>
    <definedName name="QKQ" localSheetId="11">#REF!</definedName>
    <definedName name="QKQ" localSheetId="9">#REF!</definedName>
    <definedName name="QKQ" localSheetId="7">#REF!</definedName>
    <definedName name="QKQ" localSheetId="10">#REF!</definedName>
    <definedName name="QKQ">#REF!</definedName>
    <definedName name="rekap" localSheetId="8">#REF!</definedName>
    <definedName name="rekap" localSheetId="11">#REF!</definedName>
    <definedName name="rekap" localSheetId="9">#REF!</definedName>
    <definedName name="rekap" localSheetId="7">#REF!</definedName>
    <definedName name="rekap" localSheetId="10">#REF!</definedName>
    <definedName name="rekap">#REF!</definedName>
    <definedName name="REKBANK">[18]BANK!$A$6:$I$25</definedName>
    <definedName name="Rekening">[19]Rekening!$A$1:$B$39</definedName>
    <definedName name="s" localSheetId="8">'[20]Rekap Belanja'!#REF!</definedName>
    <definedName name="s" localSheetId="11">'[20]Rekap Belanja'!#REF!</definedName>
    <definedName name="s" localSheetId="9">'[20]Rekap Belanja'!#REF!</definedName>
    <definedName name="s" localSheetId="7">'[20]Rekap Belanja'!#REF!</definedName>
    <definedName name="s" localSheetId="10">'[20]Rekap Belanja'!#REF!</definedName>
    <definedName name="s">'[20]Rekap Belanja'!#REF!</definedName>
    <definedName name="sdf">[3]KD.BRG!$B$7:$H$8638</definedName>
    <definedName name="SEKRETARIAT_DPRD" localSheetId="8">#REF!</definedName>
    <definedName name="SEKRETARIAT_DPRD" localSheetId="11">#REF!</definedName>
    <definedName name="SEKRETARIAT_DPRD" localSheetId="9">#REF!</definedName>
    <definedName name="SEKRETARIAT_DPRD" localSheetId="7">#REF!</definedName>
    <definedName name="SEKRETARIAT_DPRD" localSheetId="10">#REF!</definedName>
    <definedName name="SEKRETARIAT_DPRD">#REF!</definedName>
    <definedName name="SKPD">'[21]nama pejabat'!$A$2:$H$56</definedName>
    <definedName name="SKTJM" localSheetId="8">#REF!</definedName>
    <definedName name="SKTJM" localSheetId="11">#REF!</definedName>
    <definedName name="SKTJM" localSheetId="9">#REF!</definedName>
    <definedName name="SKTJM" localSheetId="7">#REF!</definedName>
    <definedName name="SKTJM" localSheetId="10">#REF!</definedName>
    <definedName name="SKTJM">#REF!</definedName>
    <definedName name="ss" localSheetId="8">#REF!</definedName>
    <definedName name="ss" localSheetId="11">#REF!</definedName>
    <definedName name="ss" localSheetId="9">#REF!</definedName>
    <definedName name="ss" localSheetId="7">#REF!</definedName>
    <definedName name="ss" localSheetId="10">#REF!</definedName>
    <definedName name="ss">#REF!</definedName>
    <definedName name="sssss">[22]DIKBUDPAR!$J$5</definedName>
    <definedName name="taon" localSheetId="8">#REF!</definedName>
    <definedName name="taon" localSheetId="11">#REF!</definedName>
    <definedName name="taon" localSheetId="9">#REF!</definedName>
    <definedName name="taon" localSheetId="7">#REF!</definedName>
    <definedName name="taon" localSheetId="10">#REF!</definedName>
    <definedName name="taon">#REF!</definedName>
    <definedName name="TES" localSheetId="8">'[1]PAJAK DAERAH'!#REF!</definedName>
    <definedName name="TES" localSheetId="11">'[1]PAJAK DAERAH'!#REF!</definedName>
    <definedName name="TES" localSheetId="9">'[1]PAJAK DAERAH'!#REF!</definedName>
    <definedName name="TES" localSheetId="7">'[1]PAJAK DAERAH'!#REF!</definedName>
    <definedName name="TES" localSheetId="10">'[1]PAJAK DAERAH'!#REF!</definedName>
    <definedName name="TES">'[1]PAJAK DAERAH'!#REF!</definedName>
    <definedName name="tf" localSheetId="8">#REF!</definedName>
    <definedName name="tf" localSheetId="11">#REF!</definedName>
    <definedName name="tf" localSheetId="9">#REF!</definedName>
    <definedName name="tf" localSheetId="7">#REF!</definedName>
    <definedName name="tf" localSheetId="10">#REF!</definedName>
    <definedName name="tf">#REF!</definedName>
    <definedName name="tm_2415921492" localSheetId="8">#REF!</definedName>
    <definedName name="tm_2415921492" localSheetId="11">#REF!</definedName>
    <definedName name="tm_2415921492" localSheetId="9">#REF!</definedName>
    <definedName name="tm_2415921492" localSheetId="7">#REF!</definedName>
    <definedName name="tm_2415921492" localSheetId="10">#REF!</definedName>
    <definedName name="tm_2415921492">#REF!</definedName>
    <definedName name="UPB">'[14]Sheet1 (2)'!$B$7:$K$959</definedName>
    <definedName name="xx" localSheetId="8">#REF!</definedName>
    <definedName name="xx" localSheetId="11">#REF!</definedName>
    <definedName name="xx" localSheetId="9">#REF!</definedName>
    <definedName name="xx" localSheetId="7">#REF!</definedName>
    <definedName name="xx" localSheetId="10">#REF!</definedName>
    <definedName name="xx">#REF!</definedName>
    <definedName name="A" localSheetId="4">'[1]PAJAK DAERAH'!#REF!</definedName>
    <definedName name="aaa" localSheetId="4">#REF!</definedName>
    <definedName name="ASISTEN_BIDANG_PEMERINTAHAN" localSheetId="4">#REF!</definedName>
    <definedName name="b" localSheetId="4">#REF!</definedName>
    <definedName name="Baru" localSheetId="4">#REF!</definedName>
    <definedName name="Bl" localSheetId="4">#REF!</definedName>
    <definedName name="Btl" localSheetId="4">#REF!</definedName>
    <definedName name="d" localSheetId="4">'[1]PAJAK DAERAH'!#REF!</definedName>
    <definedName name="dd" localSheetId="4">#REF!</definedName>
    <definedName name="DPRD_KOLAKA_UTARA" localSheetId="4">#REF!</definedName>
    <definedName name="Excel_BuiltIn__FilterDatabase" localSheetId="4">'[1]PAJAK DAERAH'!#REF!</definedName>
    <definedName name="Excel_BuiltIn_Print_Area_1" localSheetId="4">#REF!</definedName>
    <definedName name="Excel_BuiltIn_Print_Area_10" localSheetId="4">#REF!</definedName>
    <definedName name="Excel_BuiltIn_Print_Area_11" localSheetId="4">'[7]Bant _ Tdk Trsangka'!#REF!</definedName>
    <definedName name="Excel_BuiltIn_Print_Area_12" localSheetId="4">[7]Pembiayaan!#REF!</definedName>
    <definedName name="Excel_BuiltIn_Print_Area_6" localSheetId="4">'[7]Rekap Belanja'!#REF!</definedName>
    <definedName name="Excel_BuiltIn_Print_Titles_1" localSheetId="4">#REF!</definedName>
    <definedName name="Excel_BuiltIn_Print_Titles_10" localSheetId="4">#REF!</definedName>
    <definedName name="f" localSheetId="4">#REF!</definedName>
    <definedName name="invpermanen20223" localSheetId="4">#REF!</definedName>
    <definedName name="kaa" localSheetId="4">#REF!</definedName>
    <definedName name="kdbrg" localSheetId="4">#REF!</definedName>
    <definedName name="KECAMATAN_KODEOHA" localSheetId="4">#REF!</definedName>
    <definedName name="KECAMATAN_PAKUE" localSheetId="4">[12]PERTANIAN!#REF!</definedName>
    <definedName name="ketiga" localSheetId="4">#REF!</definedName>
    <definedName name="kodrek" localSheetId="4">#REF!</definedName>
    <definedName name="li" localSheetId="4">#REF!</definedName>
    <definedName name="LO" localSheetId="4">#REF!</definedName>
    <definedName name="Nrc" localSheetId="4">#REF!</definedName>
    <definedName name="permanen" localSheetId="4">#REF!</definedName>
    <definedName name="pkontruksi" localSheetId="4">#REF!</definedName>
    <definedName name="pos" localSheetId="4">#REF!</definedName>
    <definedName name="q" localSheetId="4">#REF!</definedName>
    <definedName name="QKQ" localSheetId="4">#REF!</definedName>
    <definedName name="rekap" localSheetId="4">#REF!</definedName>
    <definedName name="s" localSheetId="4">'[20]Rekap Belanja'!#REF!</definedName>
    <definedName name="SEKRETARIAT_DPRD" localSheetId="4">#REF!</definedName>
    <definedName name="SKTJM" localSheetId="4">#REF!</definedName>
    <definedName name="ss" localSheetId="4">#REF!</definedName>
    <definedName name="taon" localSheetId="4">#REF!</definedName>
    <definedName name="TES" localSheetId="4">'[1]PAJAK DAERAH'!#REF!</definedName>
    <definedName name="tf" localSheetId="4">#REF!</definedName>
    <definedName name="tm_2415921492" localSheetId="4">#REF!</definedName>
    <definedName name="xx" localSheetId="4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<sst xmlns="http://schemas.openxmlformats.org/spreadsheetml/2006/main" count="3453" uniqueCount="1485">
  <si>
    <t>SEKRETARIAT DAERAH (BIRO PENGADAAN BARANG DAN JASA)</t>
  </si>
  <si>
    <t>Kode Rekening</t>
  </si>
  <si>
    <t>URAIAN</t>
  </si>
  <si>
    <t>ANGGARAN</t>
  </si>
  <si>
    <t>REALISASI 2024</t>
  </si>
  <si>
    <t>PENYESUAIAN</t>
  </si>
  <si>
    <t>REALISASI 2024 (SETELAH PENYESUAIAN)</t>
  </si>
  <si>
    <t>Laporan Operasional 2024</t>
  </si>
  <si>
    <t>Laporan Operasional 2024 (SETELAH PENYESUAIAN)</t>
  </si>
  <si>
    <t>NO</t>
  </si>
  <si>
    <t>CALK</t>
  </si>
  <si>
    <t>ANGGARAN 2024</t>
  </si>
  <si>
    <t>%</t>
  </si>
  <si>
    <t>REALISASI 2023</t>
  </si>
  <si>
    <t>U R A I A N</t>
  </si>
  <si>
    <t>2023</t>
  </si>
  <si>
    <t>2022</t>
  </si>
  <si>
    <t>D</t>
  </si>
  <si>
    <t>K</t>
  </si>
  <si>
    <t>KEGIATAN OPERASIONAL</t>
  </si>
  <si>
    <t>4</t>
  </si>
  <si>
    <t>PENDAPATAN DAERAH</t>
  </si>
  <si>
    <t>PENDAPATAN</t>
  </si>
  <si>
    <t>4.1</t>
  </si>
  <si>
    <t>PENDAPATAN ASLI DAERAH (PAD)</t>
  </si>
  <si>
    <t>PENDAPATAN ASLI DAERAH</t>
  </si>
  <si>
    <t>4.1.01</t>
  </si>
  <si>
    <t>Pajak Daerah</t>
  </si>
  <si>
    <t>Pendapatan Pajak Daerah</t>
  </si>
  <si>
    <t>5.1.1.1.1</t>
  </si>
  <si>
    <t>5.4.1.1.1</t>
  </si>
  <si>
    <t>4.1.01.01</t>
  </si>
  <si>
    <t>Pajak Kendaraan Bermotor (PKB)</t>
  </si>
  <si>
    <t>Pendapatan Retribusi Daerah</t>
  </si>
  <si>
    <t>5.1.1.1.2</t>
  </si>
  <si>
    <t>5.4.1.1.2</t>
  </si>
  <si>
    <t>4.1.01.02</t>
  </si>
  <si>
    <t>Bea Balik Nama Kendaraan Bermotor (BBNKB)</t>
  </si>
  <si>
    <t>Pendapatan Hasil Pengelolaan Kekayaan Daerah yang Dipisahkan</t>
  </si>
  <si>
    <t>5.1.1.1.3</t>
  </si>
  <si>
    <t>5.4.1.1.3</t>
  </si>
  <si>
    <t>4.1.01.03</t>
  </si>
  <si>
    <t>Pajak Bahan Bakar Kendaraan Bermotor (PBBKB)</t>
  </si>
  <si>
    <t>Lain-lain Pendapatan Asli Daerah Yang Sah</t>
  </si>
  <si>
    <t>5.1.1.1.4</t>
  </si>
  <si>
    <t>5.4.1.1.4</t>
  </si>
  <si>
    <t>4.1.01.04</t>
  </si>
  <si>
    <t>Pajak Air Permukaan</t>
  </si>
  <si>
    <t>Jumlah Pendapatan Asli Daerah (3 s.d. 6)</t>
  </si>
  <si>
    <t>Jumlah Pendapatan Asli Daerah -LO (3 s.d. 6)</t>
  </si>
  <si>
    <t>4.1.01.05</t>
  </si>
  <si>
    <t>Pajak Rokok</t>
  </si>
  <si>
    <t>PENDAPATAN TRANSFER</t>
  </si>
  <si>
    <t>4.1.02</t>
  </si>
  <si>
    <t>Retribusi Daerah</t>
  </si>
  <si>
    <t>PENDAPATAN TRANSFER PEMERINTAH PUSAT - DANA PERIMBANGAN</t>
  </si>
  <si>
    <t>5.1.1.2.1</t>
  </si>
  <si>
    <t>5.4.1.2.1</t>
  </si>
  <si>
    <t>4.1.02.01</t>
  </si>
  <si>
    <t>Retribusi Jasa Umum</t>
  </si>
  <si>
    <t>Dana Bagi Hasil</t>
  </si>
  <si>
    <t>4.1.02.01.01</t>
  </si>
  <si>
    <t>Retribusi Pelayanan Kesehatan</t>
  </si>
  <si>
    <t>Dana Alokasi Umum</t>
  </si>
  <si>
    <t>4.1.02.01.02</t>
  </si>
  <si>
    <t>Retribusi Pelayanan Persampahan/ Kebersihan</t>
  </si>
  <si>
    <t>Dana Alokasi Khusus - Fisik</t>
  </si>
  <si>
    <t>4.1.02.02</t>
  </si>
  <si>
    <t>Retribusi Jasa Usaha</t>
  </si>
  <si>
    <t>Dana Alokasi Khusus - Non Fisik</t>
  </si>
  <si>
    <t>4.1.02.02.01</t>
  </si>
  <si>
    <t>Retribusi Pemakaian Kekayaan Daerah</t>
  </si>
  <si>
    <t>Jumlah Pendapatan Transfer Pemerintah Pusat-Dana Perimbangan (10 s.d. 13)</t>
  </si>
  <si>
    <t>4.1.02.02.04</t>
  </si>
  <si>
    <t>Retribusi Terminal</t>
  </si>
  <si>
    <t>PENDAPATAN TRANSFER PEMERINTAH PUSAT - LAINNYA</t>
  </si>
  <si>
    <t>5.4.1.2.2</t>
  </si>
  <si>
    <t>4.1.02.02.05</t>
  </si>
  <si>
    <t>Retribusi Tempat Khusus Parkir</t>
  </si>
  <si>
    <t>Dana Insentif Daerah</t>
  </si>
  <si>
    <t>5.1.1.2.2</t>
  </si>
  <si>
    <t>4.1.02.02.06</t>
  </si>
  <si>
    <t>Retribusi Tempat Penginapan/ Pesanggrahan/Vila</t>
  </si>
  <si>
    <t>Jumlah Pendapatan Transfer Pemerintah Pusat-Lainnya</t>
  </si>
  <si>
    <t>4.1.02.02.08</t>
  </si>
  <si>
    <t>Retribusi Pelayanan Kepelabuhanan</t>
  </si>
  <si>
    <t>PENDAPATAN TRANSFER ANTAR DAERAH</t>
  </si>
  <si>
    <t>4.1.02.02.09</t>
  </si>
  <si>
    <t>Retribusi Tempat Rekreasi dan Olahraga</t>
  </si>
  <si>
    <t>Bantuan Keuangan</t>
  </si>
  <si>
    <t>5.1.1.2.3</t>
  </si>
  <si>
    <t>4.1.02.02.11</t>
  </si>
  <si>
    <t>Retribusi Penjualan Produksi Usaha Daerah</t>
  </si>
  <si>
    <t>Jumlah Pendapatan Transfer Antar Daerah</t>
  </si>
  <si>
    <t>4.1.02.02.14</t>
  </si>
  <si>
    <t>Retribusi Penyediaan Tempat Khusus Parkir Diluar Badan Jalan</t>
  </si>
  <si>
    <t>Jumlah Pendapatan Transfer (14+17+20)</t>
  </si>
  <si>
    <t>4.1.02.02.19</t>
  </si>
  <si>
    <t>Retribusi Penjualan Hasil Produksi Usaha Pemerintah Daerah</t>
  </si>
  <si>
    <t>4.1.02.02.20</t>
  </si>
  <si>
    <t>Retribusi Pemanfaatan Aset Daerah</t>
  </si>
  <si>
    <t>4.1.02.03</t>
  </si>
  <si>
    <t>Retribusi Perizinan Tertentu</t>
  </si>
  <si>
    <t>LAIN-LAIN PENDAPATAN DAERAH YANG SAH</t>
  </si>
  <si>
    <t>LAIN-LAIN PENDAPATAN YANG SAH</t>
  </si>
  <si>
    <t>4.1.02.03.03</t>
  </si>
  <si>
    <t>Retribusi Izin Trayek untuk Menyediakan Pelayanan Angkutan Umum</t>
  </si>
  <si>
    <t xml:space="preserve">Pendapatan Hibah </t>
  </si>
  <si>
    <t>5.1.1.3.1</t>
  </si>
  <si>
    <t>Pendapatan Hibah</t>
  </si>
  <si>
    <t>5.4.1.3.1</t>
  </si>
  <si>
    <t>4.1.02.03.04</t>
  </si>
  <si>
    <t>Retribusi Izin Usaha Perikanan</t>
  </si>
  <si>
    <t>Jumlah Lain-lain Pendapatan yang Sah (20)</t>
  </si>
  <si>
    <t>Jumlah Lain-lain Pendapatan Yang Sah</t>
  </si>
  <si>
    <t>4.1.02.03.08</t>
  </si>
  <si>
    <t>Retribusi Penggunaan Tenaga Kerja Asing (TKA)</t>
  </si>
  <si>
    <t>JUMLAH PENDAPATAN (7+21+24)</t>
  </si>
  <si>
    <t>JUMLAH  PENDAPATAN (7+21+24)</t>
  </si>
  <si>
    <t>4.1.03</t>
  </si>
  <si>
    <t>Hasil Pengelolaan Kekayaan Daerah yang Dipisahkan</t>
  </si>
  <si>
    <t>BELANJA</t>
  </si>
  <si>
    <t xml:space="preserve">BEBAN </t>
  </si>
  <si>
    <t>4.1.03.02</t>
  </si>
  <si>
    <t>Bagian Laba yang Dibagikan kepada Pemerintah Daerah (Dividen) atas Penyertaan Modal pada BUMD</t>
  </si>
  <si>
    <t>Bagian Laba yang Dibagikan kepada Pemerintah Daerah (Dividen) atas Penyertaan Modal pada BUMN</t>
  </si>
  <si>
    <t>BELANJA OPERASI</t>
  </si>
  <si>
    <t xml:space="preserve">BEBAN OPERASI </t>
  </si>
  <si>
    <t>4.1.03.03</t>
  </si>
  <si>
    <t>Bagian Laba yang dibagikan kepada Pemerintah Daerah (Dividen) atas Penyertaan Modal pada Perusahaan Milik Swasta</t>
  </si>
  <si>
    <t>Belanja Pegawai</t>
  </si>
  <si>
    <t>5.1.2.1.1</t>
  </si>
  <si>
    <t xml:space="preserve">Beban Pegawai </t>
  </si>
  <si>
    <t>5.4.2.1.1</t>
  </si>
  <si>
    <t>4.1.04</t>
  </si>
  <si>
    <t>Lain-lain PAD yang Sah</t>
  </si>
  <si>
    <t>Belanja Barang dan Jasa</t>
  </si>
  <si>
    <t>5.1.2.1.2</t>
  </si>
  <si>
    <t>Beban Barang dan Jasa</t>
  </si>
  <si>
    <t>5.4.2.1.2</t>
  </si>
  <si>
    <t>4.1.04.01.</t>
  </si>
  <si>
    <t>Hasil Penjualan BMD yang Tidak Dipisahkan</t>
  </si>
  <si>
    <t>Belanja Hibah</t>
  </si>
  <si>
    <t>5.1.2.1.3</t>
  </si>
  <si>
    <t>Beban Bunga</t>
  </si>
  <si>
    <t>4.1.04.02.</t>
  </si>
  <si>
    <t>Hasil Selisih Lebih Tukar Menukar BMD yang Tidak Dipisahkan</t>
  </si>
  <si>
    <t>Belanja Bantuan Sosial</t>
  </si>
  <si>
    <t>5.1.2.1.4</t>
  </si>
  <si>
    <t>Beban Subsidi</t>
  </si>
  <si>
    <t>4.1.04.03</t>
  </si>
  <si>
    <t>Hasil Pemanfaatan BMD yang Tidak Dipisahkan</t>
  </si>
  <si>
    <t>Jumlah Belanja Operasi (28 s.d. 32)</t>
  </si>
  <si>
    <t xml:space="preserve">Beban Hibah </t>
  </si>
  <si>
    <t>5.4.2.1.5</t>
  </si>
  <si>
    <t>4.1.04.04</t>
  </si>
  <si>
    <t>Hasil Kerja Sama Daerah</t>
  </si>
  <si>
    <t>4.1.04.05</t>
  </si>
  <si>
    <t>Jasa Giro</t>
  </si>
  <si>
    <t>BELANJA MODAL</t>
  </si>
  <si>
    <t>Beban Bantuan Sosial</t>
  </si>
  <si>
    <t>5.4.2.1.6</t>
  </si>
  <si>
    <t>4.1.04.07</t>
  </si>
  <si>
    <t>Pendapatan Bunga</t>
  </si>
  <si>
    <t>Belanja Modal Tanah</t>
  </si>
  <si>
    <t>5.1.2.2.1</t>
  </si>
  <si>
    <t xml:space="preserve">Beban Penyisihan Piutang </t>
  </si>
  <si>
    <t>5.4.2.1.7</t>
  </si>
  <si>
    <t>4.1.04.09</t>
  </si>
  <si>
    <t>Penerimaan Komisi, Potongan, atau Bentuk Lain</t>
  </si>
  <si>
    <t>Belanja Modal Peralatan dan Mesin</t>
  </si>
  <si>
    <t>5.1.2.2.2</t>
  </si>
  <si>
    <t>Jumlah Beban Operasi (28 s.d 34)</t>
  </si>
  <si>
    <t>4.1.04.10.</t>
  </si>
  <si>
    <t>Penerimaan Keuntungan dari Selisih Nilai Tukar Rupiah terhadap Mata Uang Asing</t>
  </si>
  <si>
    <t>Belanja Modal Gedung dan Bangunan</t>
  </si>
  <si>
    <t>5.1.2.2.3</t>
  </si>
  <si>
    <t>BEBAN PENYUSUTAN DAN AMORTISASI</t>
  </si>
  <si>
    <t>4.1.04.11</t>
  </si>
  <si>
    <t>Pendapatan Denda atas Keterlambatan Pelaksanaan Pekerjaan</t>
  </si>
  <si>
    <t>Belanja Modal Jalan, Irigasi dan Jaringan</t>
  </si>
  <si>
    <t>5.1.2.2.4</t>
  </si>
  <si>
    <t>Beban Penyusutan Peralatan dan Mesin</t>
  </si>
  <si>
    <t>4.1.04.12</t>
  </si>
  <si>
    <t>Pendapatan Denda Pajak Daerah</t>
  </si>
  <si>
    <t>Belanja Modal Aset Tetap Lainnya</t>
  </si>
  <si>
    <t>5.1.2.2.5</t>
  </si>
  <si>
    <t>Beban Penyusutan Gedung dan Bangunan</t>
  </si>
  <si>
    <t>4.1.04.15</t>
  </si>
  <si>
    <t>Pendapatan dari Pengembalian</t>
  </si>
  <si>
    <t>Belanja Modal Aset Lainnya</t>
  </si>
  <si>
    <t>5.1.2.2.6</t>
  </si>
  <si>
    <t>Beban Penyusutan Jalan, Jaringan dan Irigasi</t>
  </si>
  <si>
    <t>4.1.04.16</t>
  </si>
  <si>
    <t>Pendapatan BLUD</t>
  </si>
  <si>
    <t>Jumlah Belanja Modal (34 s.d. 39)</t>
  </si>
  <si>
    <t>Beban Penyusutan Aset Tetap Lainnya</t>
  </si>
  <si>
    <t>4.2</t>
  </si>
  <si>
    <t>BELANJA TIDAK TERDUGA</t>
  </si>
  <si>
    <t>Beban Penyusutan Aset Lainnya</t>
  </si>
  <si>
    <t>4.2.01</t>
  </si>
  <si>
    <t>Pendapatan Transfer Pemerintah Pusat</t>
  </si>
  <si>
    <t>Pendapatan dari piutang yang telah disisihkan</t>
  </si>
  <si>
    <t>Belanja Tidak Terduga</t>
  </si>
  <si>
    <t>5.1.2.3.1</t>
  </si>
  <si>
    <t>Beban Amortisasi Aset Tidak Berwujud</t>
  </si>
  <si>
    <t>4.2.01.01</t>
  </si>
  <si>
    <t>Dana Perimbangan</t>
  </si>
  <si>
    <t>Jumlah Belanja Tidak Terduga</t>
  </si>
  <si>
    <t>Jumlah Beban Penyusutan dan Amortisasi (37 s.d 42)</t>
  </si>
  <si>
    <t>4.2.01.01.01</t>
  </si>
  <si>
    <t>Dana Transfer Umum-Dana Bagi Hasil (DBH)</t>
  </si>
  <si>
    <t>BELANJA TRANSFER</t>
  </si>
  <si>
    <t xml:space="preserve">BEBAN TRANSFER </t>
  </si>
  <si>
    <t>4.2.01.01.01.0001</t>
  </si>
  <si>
    <t>DBH Pajak Bumi dan Bangunan</t>
  </si>
  <si>
    <t>Belanja Bagi Hasil Pajak Daerah Kepada Pemerintahan Kabupaten/Kota dan Desa</t>
  </si>
  <si>
    <t>5.1.2.4.1</t>
  </si>
  <si>
    <t>Beban Transfer Bagi Hasil Pajak Daerah ke Kabupaten/Kota</t>
  </si>
  <si>
    <t>5.4.2.2.1</t>
  </si>
  <si>
    <t>4.2.01.01.01.0002</t>
  </si>
  <si>
    <t>DBH PPh Pasal 21</t>
  </si>
  <si>
    <t>Jumlah Belanja Transfer</t>
  </si>
  <si>
    <t>Beban Transfer Bantuan Keuangan</t>
  </si>
  <si>
    <t>5.4.2.2.2</t>
  </si>
  <si>
    <t>4.2.01.01.01.0003</t>
  </si>
  <si>
    <t>DBH PPh Pasal 25 dan Pasal 29/WPOPDN</t>
  </si>
  <si>
    <t>JUMLAH BELANJA (32+40+43+46)</t>
  </si>
  <si>
    <t>Jumlah Beban Transfer (45 s.d 46)</t>
  </si>
  <si>
    <t>4.2.01.01.01.0004</t>
  </si>
  <si>
    <t>DBH Cukai Hasil Tembakau (CHT)</t>
  </si>
  <si>
    <t>SURPLUS  (DEFISIT) (25-47)</t>
  </si>
  <si>
    <t>BEBAN TAK TERDUGA</t>
  </si>
  <si>
    <t>4.2.01.01.01.0005</t>
  </si>
  <si>
    <t>DBH Sumber Daya Alam (SDA) Minyak Bumi</t>
  </si>
  <si>
    <t>PEMBIAYAAN</t>
  </si>
  <si>
    <t>Beban Tak Terduga</t>
  </si>
  <si>
    <t>4.2.01.01.01.0008</t>
  </si>
  <si>
    <t>DBH Sumber Daya Alam (SDA) Mineral dan Batubara-Landrent</t>
  </si>
  <si>
    <t>PENERIMAAN PEMBIAYAAN</t>
  </si>
  <si>
    <t>Jumlah Beban Tak Terduga</t>
  </si>
  <si>
    <t>4.2.01.01.01.0009</t>
  </si>
  <si>
    <t>Dana Bagi Hasil (DBH) Sumber Daya Alam (SDA) Mineral dan Batubara-Royalty</t>
  </si>
  <si>
    <t>Penggunaan SILPA</t>
  </si>
  <si>
    <t>5.1.3.1.1</t>
  </si>
  <si>
    <t>JUMLAH BEBAN (35+43+47+50)</t>
  </si>
  <si>
    <t>4.2.01.01.01.0010</t>
  </si>
  <si>
    <t>DBH Sumber Daya Alam (SDA) Kehutanan- Provisi Sumber Daya Hutan (PSDH)</t>
  </si>
  <si>
    <t>Pencairan Dana Cadangan</t>
  </si>
  <si>
    <t>5.1.3.1.2</t>
  </si>
  <si>
    <t>JUMLAH SURPLUS (DEFISIT) DARI OPERASI (23-51)</t>
  </si>
  <si>
    <t>4.2.01.01.01.0011</t>
  </si>
  <si>
    <t>DBH Sumber Daya Alam (SDA) Kehutanan-Iuran Izin Usaha Pemanfaatan Hutan (IIUPH)</t>
  </si>
  <si>
    <t>Hasil Penjualan Kekayaan Daerah yang Dipisahkan</t>
  </si>
  <si>
    <t>SURPLUS/DEFISIT DARI KEGIATAN NON OPERASIONAL</t>
  </si>
  <si>
    <t>4.2.01.01.01.0012</t>
  </si>
  <si>
    <t>DBH Sumber Daya Alam (SDA) Kehutanan-Dana Reboisasi (DR)</t>
  </si>
  <si>
    <t>Penerimaan Pinjaman Daerah</t>
  </si>
  <si>
    <t>SURPLUS NON OPERASIONAL</t>
  </si>
  <si>
    <t>5.4.3.1</t>
  </si>
  <si>
    <t>4.2.01.01.01.0014</t>
  </si>
  <si>
    <t>DBH Sawit</t>
  </si>
  <si>
    <t>Penerimaan Kembali Pemberian Pinjaman Daerah</t>
  </si>
  <si>
    <t>Surplus penjualan Aset Non Lancar</t>
  </si>
  <si>
    <t>4.2.01.01.02</t>
  </si>
  <si>
    <t>Dana Transfer Umum-Dana Alokasi Umum (DAU)</t>
  </si>
  <si>
    <t>Penerimaan Pembiayaan Lainnya</t>
  </si>
  <si>
    <t>Surplus Penyelesaian Kewajiban Jangka Panjang</t>
  </si>
  <si>
    <t>4.2.01.01.02.0001</t>
  </si>
  <si>
    <t>DAU</t>
  </si>
  <si>
    <t>Jumlah Penerimaan Pembiayaan (51 s.d. 56)</t>
  </si>
  <si>
    <t>Surplus Dari Kegiatan Non Operasional Lainnya</t>
  </si>
  <si>
    <t>4.2.01.01.02.0005</t>
  </si>
  <si>
    <t>DAU yang Ditentukan Penggunaannya Bidang Pendidikan</t>
  </si>
  <si>
    <t>PENGELUARAN PEMBIAYAAN</t>
  </si>
  <si>
    <t>Jumlah Surplus Non Operasional (55 s.d. 57)</t>
  </si>
  <si>
    <t>4.2.01.01.02.0006</t>
  </si>
  <si>
    <t>DAU yang Ditentukan Penggunaannya Bidang Kesehatan</t>
  </si>
  <si>
    <t>Pembentukan Dana Cadangan</t>
  </si>
  <si>
    <t>5.1.3.2.1</t>
  </si>
  <si>
    <t>DEFISIT NON OPERASIONAL</t>
  </si>
  <si>
    <t>5.4.3.2</t>
  </si>
  <si>
    <t>4.2.01.01.02.0007</t>
  </si>
  <si>
    <t>DAU yang Ditentukan Penggunaannya Bidang Pekerjaan Umum</t>
  </si>
  <si>
    <t>Penyertaan Modal Pemerintah Daerah</t>
  </si>
  <si>
    <t>5.1.3.2.2</t>
  </si>
  <si>
    <t>Defisit Penjualan Aset Non Lancar</t>
  </si>
  <si>
    <t>4.2.01.01.03</t>
  </si>
  <si>
    <t>Dana Transfer Khusus-Dana Alokasi Khusus (DAK) Fisik</t>
  </si>
  <si>
    <t>Pemberian Pinjaman Daerah</t>
  </si>
  <si>
    <t>5.1.3.2.3</t>
  </si>
  <si>
    <t>Defisit Penyelesaian Kewajiban Jangka Panjang</t>
  </si>
  <si>
    <t>4.2.01.01.03.0004</t>
  </si>
  <si>
    <t>DAK Fisik-Bidang Pendidikan-Reguler-SMA</t>
  </si>
  <si>
    <t>Pengeluaran Pembiayaan Lainnya</t>
  </si>
  <si>
    <t>Defisit dari Kegiatan Non Operasional Lainnya</t>
  </si>
  <si>
    <t>4.2.01.01.03.0005</t>
  </si>
  <si>
    <t>DAK Fisik-Bidang Pendidikan-Reguler-SLB</t>
  </si>
  <si>
    <t>Jumlah Pengeluaran Pembiayaan (59 s.d. 62)</t>
  </si>
  <si>
    <t>Jumlah Defisit Non Operasional (60 s.d 62)</t>
  </si>
  <si>
    <t>4.2.01.01.03.0010</t>
  </si>
  <si>
    <t>DAK Fisik-Bidang Pendidikan-Penugasan-SMK</t>
  </si>
  <si>
    <t>PEMBIAYAAN NETTO (57-63)</t>
  </si>
  <si>
    <t>Jumlah Surplus (Defisit) dari Kegiatan Non Operasional (58-63)</t>
  </si>
  <si>
    <t>4.2.01.01.03.0014</t>
  </si>
  <si>
    <t>DAK Fisik-Bidang Kesehatan dan KB-Reguler-Pelayanan Kesehatan Rujukan</t>
  </si>
  <si>
    <t>SISA LEBIH PEMBIAYAAN ANGGARAN (48+64)</t>
  </si>
  <si>
    <t>5.1.4</t>
  </si>
  <si>
    <t>SURPLUS (DEFISIT) SEBELUM POS LUAR BIASA (52+64)</t>
  </si>
  <si>
    <t>4.2.01.01.03.0016</t>
  </si>
  <si>
    <t>DAK Fisik-Bidang Kesehatan dan KB-Penugasan-Penurunan AKI dan AKB</t>
  </si>
  <si>
    <t>POS LUAR BIASA</t>
  </si>
  <si>
    <t>4.2.01.01.03.0031</t>
  </si>
  <si>
    <t>DAK Fisik-Bidang Pertanian-Penugasan-Pembangunan/Renovasi Sarana dan Prasarana Fisik Dasar Pembangunan Pertanian</t>
  </si>
  <si>
    <t>Selisih</t>
  </si>
  <si>
    <t>PENDAPATAN LUAR BIASA</t>
  </si>
  <si>
    <t>4.2.01.01.03.0032</t>
  </si>
  <si>
    <t>DAK Fisik-Bidang Kelautan dan Perikanan-Penugasan</t>
  </si>
  <si>
    <t>Pendapatan Luar Biasa</t>
  </si>
  <si>
    <t>4.2.01.01.03.0034</t>
  </si>
  <si>
    <t>DAK Fisik-Bidang Jalan-Reguler-Jalan</t>
  </si>
  <si>
    <t>Jumlah Pendapatan Luar Biasa</t>
  </si>
  <si>
    <t>4.2.01.01.03.0037</t>
  </si>
  <si>
    <t>DAK Fisik-Bidang Air Minum-Reguler</t>
  </si>
  <si>
    <t>BEBAN LUAR BIASA</t>
  </si>
  <si>
    <t>4.2.01.01.03.0043</t>
  </si>
  <si>
    <t>DAK Fisik-Bidang Irigasi-Penugasan</t>
  </si>
  <si>
    <t>Beban Luar Biasa</t>
  </si>
  <si>
    <t>4.2.01.01.04</t>
  </si>
  <si>
    <t>Dana Transfer Khusus-Dana Alokasi Khusus (DAK) Non Fisik</t>
  </si>
  <si>
    <t>Jumlah Beban Luar Biasa</t>
  </si>
  <si>
    <t>4.2.01.01.04.0001</t>
  </si>
  <si>
    <t>DAK Non Fisik-BOS Reguler</t>
  </si>
  <si>
    <t>JUMLAH POS LUAR BIASA (69-72)</t>
  </si>
  <si>
    <t>4.2.01.01.04.0003</t>
  </si>
  <si>
    <t>DAK Non Fisik-BOS Kinerja</t>
  </si>
  <si>
    <t>SURPLUS (DEFISIT)-LO (65+73)</t>
  </si>
  <si>
    <t>4.2.01.01.04.0004</t>
  </si>
  <si>
    <t>DAK Non Fisik-TPG PNSD</t>
  </si>
  <si>
    <t>4.2.01.01.04.0005</t>
  </si>
  <si>
    <t>DAK Non Fisik-Tamsil Guru PNSD</t>
  </si>
  <si>
    <t>4.2.01.01.04.0006</t>
  </si>
  <si>
    <t>DAK Non Fisik-TKG PNSD</t>
  </si>
  <si>
    <t>4.2.01.01.04.0009</t>
  </si>
  <si>
    <t>DAK Non Fisik-BOP Museum dan Taman Budaya-Museum</t>
  </si>
  <si>
    <t>4.2.01.01.04.0010</t>
  </si>
  <si>
    <t>DAK Non Fisik-BOP Museum dan Taman Budaya-Taman Budaya</t>
  </si>
  <si>
    <t>4.2.01.01.04.0016</t>
  </si>
  <si>
    <t>DAK Non Fisik-PK2UKM</t>
  </si>
  <si>
    <t>4.2.01.01.04.0020</t>
  </si>
  <si>
    <t>DAK Non Fisik-Fasilitasi Penanaman Modal</t>
  </si>
  <si>
    <t>4.2.01.01.04.0022</t>
  </si>
  <si>
    <t>DAK NonFisik-Dana Pelayanan Perlindungan Perempuan dan Anak</t>
  </si>
  <si>
    <t>4.2.01.01.04.0032</t>
  </si>
  <si>
    <t>DAK Non Fisik-Dana BOK-BOK Dinas-BOK Provinsi</t>
  </si>
  <si>
    <t>4.2.01.06</t>
  </si>
  <si>
    <t>Insentif Fiskal</t>
  </si>
  <si>
    <t>4.2.01.06.01</t>
  </si>
  <si>
    <t>4.2.02</t>
  </si>
  <si>
    <t>Pendapatan Transfer Antar Daerah</t>
  </si>
  <si>
    <t>4.2.02.02</t>
  </si>
  <si>
    <t>4.3</t>
  </si>
  <si>
    <t>4.3.01</t>
  </si>
  <si>
    <t>4.3.01.05</t>
  </si>
  <si>
    <t>Sumbangan Pihak Ketiga/Sejenis</t>
  </si>
  <si>
    <t>5</t>
  </si>
  <si>
    <t>BELANJA DAERAH</t>
  </si>
  <si>
    <t>5.1</t>
  </si>
  <si>
    <t>Pendapatan Hibah dari Pemerintah Pusat</t>
  </si>
  <si>
    <t>5.1.01</t>
  </si>
  <si>
    <t>Pendapatan Hibah dari Pemerintah Daerah Lainnya</t>
  </si>
  <si>
    <t>5.1.01.01</t>
  </si>
  <si>
    <t>Belanja Gaji dan Tunjangan ASN</t>
  </si>
  <si>
    <t>Pendapatan Hibah dari KelompokMasyarakat/Perorangan Dalam Negeri</t>
  </si>
  <si>
    <t>5.1.01.02</t>
  </si>
  <si>
    <t>Belanja Tambahan Penghasilan ASN</t>
  </si>
  <si>
    <t>Pendapatan Hibah dari Badan/Lembaga/ Organisasi Dalam Negeri/Luar Negeri</t>
  </si>
  <si>
    <t>5.1.01.03</t>
  </si>
  <si>
    <t>Tambahan Penghasilan berdasarkan Pertimbangan Objektif Lainnya ASN</t>
  </si>
  <si>
    <t>5.1.01.04</t>
  </si>
  <si>
    <t>Belanja Gaji dan Tunjangan DPRD</t>
  </si>
  <si>
    <t>Dana Darurat</t>
  </si>
  <si>
    <t>5.1.01.05</t>
  </si>
  <si>
    <t>Belanja Gaji dan Tunjangan KDH/WKDH</t>
  </si>
  <si>
    <t>5.1.01.06</t>
  </si>
  <si>
    <t>Belanja Penerimaan Lainnya Pimpinan DPRD serta KDH/WKDH</t>
  </si>
  <si>
    <t>Lain-lain Pendapatan Sesuai dengan Ketentuan Peraturan Perundang-Undangan</t>
  </si>
  <si>
    <t>5.1.01.99</t>
  </si>
  <si>
    <t>Belanja Pegawai BLUD</t>
  </si>
  <si>
    <t>Lain-lain Pendapatan</t>
  </si>
  <si>
    <t>5.1.02</t>
  </si>
  <si>
    <t>BEBAN DAERAH</t>
  </si>
  <si>
    <t>5.1.02.01</t>
  </si>
  <si>
    <t>Belanja Barang</t>
  </si>
  <si>
    <t>BEBAN OPERASI</t>
  </si>
  <si>
    <t>5.1.02.01.01</t>
  </si>
  <si>
    <t>Belanja Barang Pakai Habis</t>
  </si>
  <si>
    <t>Beban Pegawai</t>
  </si>
  <si>
    <t>5.1.02.01.01.0001</t>
  </si>
  <si>
    <t>Belanja Bahan-Bahan Bangunan dan Konstruksi</t>
  </si>
  <si>
    <t>Beban Gaji dan Tunjangan ASN</t>
  </si>
  <si>
    <t>5.1.02.01.01.0002</t>
  </si>
  <si>
    <t>Belanja Bahan-Bahan Kimia</t>
  </si>
  <si>
    <t>Beban Tambahan Penghasilan ASN</t>
  </si>
  <si>
    <t>5.1.02.01.01.0004</t>
  </si>
  <si>
    <t>Belanja Bahan-Bahan Bakar dan Pelumas</t>
  </si>
  <si>
    <t>5.1.02.01.01.0008</t>
  </si>
  <si>
    <t>Belanja Bahan-Bahan/Bibit Tanaman</t>
  </si>
  <si>
    <t>Beban Gaji dan Tunjangan DPRD</t>
  </si>
  <si>
    <t>5.1.02.01.01.0009</t>
  </si>
  <si>
    <t>Belanja Bahan-Isi Tabung Pemadam Kebakaran</t>
  </si>
  <si>
    <t>Beban Gaji dan Tunjangan KDH/WKDH</t>
  </si>
  <si>
    <t>5.1.02.01.01.0010</t>
  </si>
  <si>
    <t>Belanja Bahan-Isi Tabung Gas</t>
  </si>
  <si>
    <t>Beban Penerimaan Lainnya Pimpinan DPRD serta KDH/WKDH</t>
  </si>
  <si>
    <t>5.1.02.01.01.0011</t>
  </si>
  <si>
    <t>Belanja Bahan-Bahan/Bibit Ternak/Bibit Ikan</t>
  </si>
  <si>
    <t>Beban Pegawai BLUD</t>
  </si>
  <si>
    <t>5.1.02.01.01.0012</t>
  </si>
  <si>
    <t>Belanja Bahan-Bahan Lainnya</t>
  </si>
  <si>
    <t>5.1.02.01.01.0015</t>
  </si>
  <si>
    <t>Belanja Suku Cadang-Suku Cadang Alat Kedokteran</t>
  </si>
  <si>
    <t>Beban Barang</t>
  </si>
  <si>
    <t>5.1.02.01.01.0016</t>
  </si>
  <si>
    <t>Belanja Suku Cadang-Suku Cadang Alat Laboratorium</t>
  </si>
  <si>
    <t>Beban Barang Pakai Habis</t>
  </si>
  <si>
    <t>5.1.02.01.01.0019</t>
  </si>
  <si>
    <t>Belanja Suku Cadang-Suku Cadang Alat Pertanian</t>
  </si>
  <si>
    <t>Beban Bahan-Bahan Bangunan dan Konstruksi</t>
  </si>
  <si>
    <t>5.1.02.01.01.0023</t>
  </si>
  <si>
    <t>Belanja Suku Cadang-Suku Cadang Lainnya</t>
  </si>
  <si>
    <t>Beban Bahan-Bahan Kimia</t>
  </si>
  <si>
    <t>5.1.02.01.01.0024</t>
  </si>
  <si>
    <t>Belanja Alat/Bahan untuk Kegiatan Kantor-Alat Tulis Kantor</t>
  </si>
  <si>
    <t>Beban Bahan-Bahan Bakar dan Pelumas</t>
  </si>
  <si>
    <t>5.1.02.01.01.0025</t>
  </si>
  <si>
    <t>Belanja Alat/Bahan untuk Kegiatan Kantor- Kertas dan Cover</t>
  </si>
  <si>
    <t>Beban Bahan Baku</t>
  </si>
  <si>
    <t>5.1.02.01.01.0026</t>
  </si>
  <si>
    <t>Belanja Alat/Bahan untuk Kegiatan Kantor- Bahan Cetak</t>
  </si>
  <si>
    <t>Beban Bahan Kimia Nuklir</t>
  </si>
  <si>
    <t>5.1.02.01.01.0027</t>
  </si>
  <si>
    <t>Belanja Alat/Bahan untuk Kegiatan Kantor-Benda Pos</t>
  </si>
  <si>
    <t>Beban Barang Dalam Proses</t>
  </si>
  <si>
    <t>5.1.02.01.01.0029</t>
  </si>
  <si>
    <t>Belanja Alat/Bahan untuk Kegiatan Kantor-Bahan Komputer</t>
  </si>
  <si>
    <t>Beban Bahan-Bahan/Bibit Tanaman</t>
  </si>
  <si>
    <t>5.1.02.01.01.0030</t>
  </si>
  <si>
    <t>Belanja Alat/Bahan untuk Kegiatan Kantor-Perabot Kantor</t>
  </si>
  <si>
    <t>Beban Bahan-Isi Tabung Pemadam Kebakaran</t>
  </si>
  <si>
    <t>5.1.02.01.01.0031</t>
  </si>
  <si>
    <t>Belanja Alat/Bahan untuk Kegiatan Kantor-Alat Listrik</t>
  </si>
  <si>
    <t>Beban Bahan-Isi Tabung Gas</t>
  </si>
  <si>
    <t>5.1.02.01.01.0032</t>
  </si>
  <si>
    <t>Belanja Alat/Bahan untuk Kegiatan Kantor-Perlengkapan Dinas</t>
  </si>
  <si>
    <t>Beban Bahan-Bahan/Bibit Ternak/Bibit Ikan</t>
  </si>
  <si>
    <t>5.1.02.01.01.0033</t>
  </si>
  <si>
    <t>Belanja Alat/Bahan untuk Kegiatan Kantor- Kaporlap dan Perlengkapan Satwa</t>
  </si>
  <si>
    <t>Beban Bahan-Bahan Lainnya</t>
  </si>
  <si>
    <t>5.1.02.01.01.0034</t>
  </si>
  <si>
    <t>Belanja Alat/Bahan untuk Kegiatan Kantor- Perlengkapan Pendukung Olahraga</t>
  </si>
  <si>
    <t>Beban Suku Cadang Alat Angkutan</t>
  </si>
  <si>
    <t>5.1.02.01.01.0035</t>
  </si>
  <si>
    <t>Belanja Alat/Bahan untuk Kegiatan Kantor- Suvenir/Cendera Mata</t>
  </si>
  <si>
    <t>Beban Suku Cadang Alat Besar</t>
  </si>
  <si>
    <t>5.1.02.01.01.0036</t>
  </si>
  <si>
    <t>Belanja Alat/Bahan untuk Kegiatan Kantor-Alat/Bahan untuk Kegiatan Kantor Lainnya</t>
  </si>
  <si>
    <t>Beban Suku Cadang-Suku Cadang Alat Kedokteran</t>
  </si>
  <si>
    <t>5.1.02.01.01.0037</t>
  </si>
  <si>
    <t>Belanja Obat-Obatan-Obat</t>
  </si>
  <si>
    <t>Beban Suku Cadang-Suku Cadang Alat Laboratorium</t>
  </si>
  <si>
    <t>5.1.02.01.01.0038</t>
  </si>
  <si>
    <t>Belanja Obat-Obatan-Obat-Obatan Lainnya</t>
  </si>
  <si>
    <t>Beban Suku Cadang Alat Pemancar</t>
  </si>
  <si>
    <t>5.1.02.01.01.0039</t>
  </si>
  <si>
    <t>Belanja Persediaan untuk Dijual/Diserahkan-Persediaan untuk Dijual/Diserahkan kepada Masyarakat</t>
  </si>
  <si>
    <t>Beban Suku Cadang Alat Studio dan Komunikasi</t>
  </si>
  <si>
    <t>5.1.02.01.01.0040</t>
  </si>
  <si>
    <t>Belanja Persediaan untuk Dijual/Diserahkan-Persediaan untuk Dijual/Diserahkan Lainnya</t>
  </si>
  <si>
    <t>Beban Suku Cadang-Suku Cadang Alat Pertanian</t>
  </si>
  <si>
    <t>5.1.02.01.01.0041</t>
  </si>
  <si>
    <t>Belanja Persediaan untuk Tujuan Strategis/Berjaga-jaga-Persediaan untuk Tujuan Strategis/Berjaga-jaga</t>
  </si>
  <si>
    <t>Beban Suku Cadang Alat Bengkel</t>
  </si>
  <si>
    <t>5.1.02.01.01.0042</t>
  </si>
  <si>
    <t>Belanja Persediaan untuk Tujuan Strategis/Berjaga-jaga-Persediaan untuk Tujuan Strategis/Berjaga-jaga Lainnya</t>
  </si>
  <si>
    <t>Beban Persediaan dari Belanja Bantuan Sosial</t>
  </si>
  <si>
    <t>5.1.02.01.01.0043</t>
  </si>
  <si>
    <t>Belanja Natura dan Pakan-Natura</t>
  </si>
  <si>
    <t>Beban Suku Cadang-Suku Cadang Lainnya</t>
  </si>
  <si>
    <t>5.1.02.01.01.0044</t>
  </si>
  <si>
    <t>Belanja Natura dan Pakan-Pakan</t>
  </si>
  <si>
    <t>Beban Alat/Bahan untuk Kegiatan Kantor-Alat Tulis Kantor</t>
  </si>
  <si>
    <t>5.1.02.01.01.0045</t>
  </si>
  <si>
    <t>Belanja Natura dan Pakan-Natura dan Pakan Lainnya</t>
  </si>
  <si>
    <t>Beban Alat/Bahan untuk Kegiatan Kantor- Kertas dan Cover</t>
  </si>
  <si>
    <t>5.1.02.01.01.0049</t>
  </si>
  <si>
    <t>Belanja Persediaan Penelitian-Persediaan Penelitian Lainnya</t>
  </si>
  <si>
    <t>Beban Alat/Bahan untuk Kegiatan Kantor- Bahan Cetak</t>
  </si>
  <si>
    <t>5.1.02.01.01.0052</t>
  </si>
  <si>
    <t>Belanja Makanan dan Minuman Rapat</t>
  </si>
  <si>
    <t>Beban Alat/Bahan untuk Kegiatan Kantor-Benda Pos</t>
  </si>
  <si>
    <t>5.1.02.01.01.0053</t>
  </si>
  <si>
    <t>Belanja Makanan dan Minuman Jamuan Tamu</t>
  </si>
  <si>
    <t>Beban Alat/Bahan untuk Persediaan Dokumen/Administrasi Tender</t>
  </si>
  <si>
    <t>5.1.02.01.01.0054</t>
  </si>
  <si>
    <t>Belanja Penambah Daya Tahan Tubuh</t>
  </si>
  <si>
    <t>Beban Alat/Bahan untuk Kegiatan Kantor-Bahan Komputer</t>
  </si>
  <si>
    <t>5.1.02.01.01.0055</t>
  </si>
  <si>
    <t>Belanja Makanan dan Minuman pada Fasilitas Pelayanan Urusan Pendidikan</t>
  </si>
  <si>
    <t>Beban Alat/Bahan untuk Kegiatan Kantor-Perabot Kantor</t>
  </si>
  <si>
    <t>5.1.02.01.01.0056</t>
  </si>
  <si>
    <t>Belanja Makanan dan Minuman pada Fasilitas Pelayanan Urusan Kesehatan</t>
  </si>
  <si>
    <t>Beban Alat/Bahan untuk Kegiatan Kantor-Alat Listrik</t>
  </si>
  <si>
    <t>5.1.02.01.01.0057</t>
  </si>
  <si>
    <t>Belanja Makanan dan Minuman pada Fasilitas Pelayanan Urusan Sosial</t>
  </si>
  <si>
    <t>Beban Alat/Bahan untuk Kegiatan Kantor-Perlengkapan Dinas</t>
  </si>
  <si>
    <t>5.1.02.01.01.0058</t>
  </si>
  <si>
    <t>Belanja Makanan dan Minuman Aktivitas Lapangan</t>
  </si>
  <si>
    <t>Beban Alat/Bahan untuk Kegiatan Kantor- Kaporlap dan Perlengkapan Satwa</t>
  </si>
  <si>
    <t>5.1.02.01.01.0060</t>
  </si>
  <si>
    <t>Belanja Pakaian Dinas dan Atribut Pimpinan dan Anggota DPRD</t>
  </si>
  <si>
    <t>Beban Alat/Bahan untuk Kegiatan Kantor- Perlengkapan Pendukung Olahraga</t>
  </si>
  <si>
    <t>5.1.02.01.01.0061</t>
  </si>
  <si>
    <t>Belanja Pakaian Sipil Harian (PSH)</t>
  </si>
  <si>
    <t>Beban Alat/Bahan untuk Kegiatan Kantor- Suvenir/Cendera Mata</t>
  </si>
  <si>
    <t>5.1.02.01.01.0062</t>
  </si>
  <si>
    <t>Belanja Pakaian Sipil Lengkap (PSL)</t>
  </si>
  <si>
    <t>Beban Alat/Bahan untuk Kegiatan Kantor-Alat/Bahan untuk Kegiatan Kantor Lainnya</t>
  </si>
  <si>
    <t>5.1.02.01.01.0063</t>
  </si>
  <si>
    <t>Belanja Pakaian Dinas Harian (PDH)</t>
  </si>
  <si>
    <t>Beban Obat-Obatan-Obat</t>
  </si>
  <si>
    <t>5.1.02.01.01.0064</t>
  </si>
  <si>
    <t>Belanja Pakaian Dinas Lapangan (PDL)</t>
  </si>
  <si>
    <t>Beban Obat-Obatan-Obat-Obatan Lainnya</t>
  </si>
  <si>
    <t>5.1.02.01.01.0065</t>
  </si>
  <si>
    <t>Belanja Pakaian Sipil Resmi (PSR)</t>
  </si>
  <si>
    <t>Beban Persediaan untuk Dijual/Diserahkan-Persediaan untuk Dijual/Diserahkan kepada Masyarakat</t>
  </si>
  <si>
    <t>5.1.02.01.01.0067</t>
  </si>
  <si>
    <t>Belanja Pakaian Penyelamatan</t>
  </si>
  <si>
    <t>Beban Persediaan untuk Dijual/Diserahkan-Persediaan untuk Dijual/Diserahkan Lainnya</t>
  </si>
  <si>
    <t>5.1.02.01.01.0068</t>
  </si>
  <si>
    <t>Belanja Pakaian Siaga</t>
  </si>
  <si>
    <t>Beban Persediaan untuk Tujuan Strategis/Berjaga-jaga-Persediaan untuk Tujuan Strategis/Berjaga-jaga</t>
  </si>
  <si>
    <t>5.1.02.01.01.0074</t>
  </si>
  <si>
    <t>Belanja Pakaian Adat Daerah</t>
  </si>
  <si>
    <t>Beban Persediaan untuk Tujuan Strategis/Berjaga-jaga-Persediaan untuk Tujuan Strategis/Berjaga-jaga Lainnya</t>
  </si>
  <si>
    <t>5.1.02.01.01.0075</t>
  </si>
  <si>
    <t>Belanja Pakaian Batik Tradisional</t>
  </si>
  <si>
    <t>Beban Natura dan Pakan-Natura</t>
  </si>
  <si>
    <t>5.1.02.01.01.0076</t>
  </si>
  <si>
    <t>Belanja Pakaian Olahraga</t>
  </si>
  <si>
    <t>Beban Natura dan Pakan-Pakan</t>
  </si>
  <si>
    <t>5.1.02.01.01.0077</t>
  </si>
  <si>
    <t>Belanja Pakaian Paskibraka</t>
  </si>
  <si>
    <t>Beban Natura dan Pakan-Natura dan Pakan Lainnya</t>
  </si>
  <si>
    <t>5.1.02.01.01.0078</t>
  </si>
  <si>
    <t>Belanja Pakaian Jas/Safari</t>
  </si>
  <si>
    <t>Beban Persediaan Penelitian Persediaan Penelitian Biologi</t>
  </si>
  <si>
    <t>5.1.02.01.02</t>
  </si>
  <si>
    <t>Belanja Barang Tak Habis Pakai</t>
  </si>
  <si>
    <t>Beban Persediaan Penelitian Persediaan Penelitian Biologi Lainnya</t>
  </si>
  <si>
    <t>5.1.02.01.02.0004</t>
  </si>
  <si>
    <t>Belanja Komponen-Komponen Rambu-Rambu</t>
  </si>
  <si>
    <t>Beban Persediaan Penelitian Persediaan Penelitian Teknologi</t>
  </si>
  <si>
    <t>5.1.02.01.02.0012</t>
  </si>
  <si>
    <t>Belanja Pipa-Pipa Plastik PVC (UPVC)</t>
  </si>
  <si>
    <t>Beban Persediaan Penelitian-Persediaan Penelitian Lainnya</t>
  </si>
  <si>
    <t>5.1.02.01.04</t>
  </si>
  <si>
    <t>Belanja Aset Tetap yang Tidak Memenuhi Kriteria Kapitalisasi</t>
  </si>
  <si>
    <t>Beban Makanan dan Minuman Rapat</t>
  </si>
  <si>
    <t>5.1.02.01.04.0036</t>
  </si>
  <si>
    <t>Belanja Peralatan dan Mesin-Alat Angkutan-Alat Angkutan Darat Bermotor-Kendaraan Bermotor Penumpang</t>
  </si>
  <si>
    <t>Beban Makanan dan Minuman Jamuan Tamu</t>
  </si>
  <si>
    <t>5.1.02.02</t>
  </si>
  <si>
    <t>Belanja Jasa</t>
  </si>
  <si>
    <t>Beban Penambah Daya Tahan Tubuh</t>
  </si>
  <si>
    <t>5.1.02.02.01</t>
  </si>
  <si>
    <t>Belanja Jasa Kantor</t>
  </si>
  <si>
    <t>Beban Makanan dan Minuman pada Fasilitas Pelayanan Urusan Pendidikan</t>
  </si>
  <si>
    <t>5.1.02.02.02</t>
  </si>
  <si>
    <t>Belanja Iuran Jaminan/Asuransi</t>
  </si>
  <si>
    <t>Beban Makanan dan Minuman pada Fasilitas Pelayanan Urusan Kesehatan</t>
  </si>
  <si>
    <t>5.1.02.02.03</t>
  </si>
  <si>
    <t>Belanja Sewa Tanah</t>
  </si>
  <si>
    <t>Beban Makanan dan Minuman pada Fasilitas Pelayanan Urusan Sosial</t>
  </si>
  <si>
    <t>5.1.02.02.04</t>
  </si>
  <si>
    <t>Belanja Sewa Peralatan dan Mesin</t>
  </si>
  <si>
    <t>Beban Makanan dan Minuman Aktivitas Lapangan</t>
  </si>
  <si>
    <t>5.1.02.02.05</t>
  </si>
  <si>
    <t>Belanja Sewa Gedung dan Bangunan</t>
  </si>
  <si>
    <t>Beban Pakaian Dinas dan Atribut Pimpinan dan Anggota DPRD</t>
  </si>
  <si>
    <t>5.1.02.02.07</t>
  </si>
  <si>
    <t>Belanja Sewa Aset Tetap Lainnya</t>
  </si>
  <si>
    <t>Beban Pakaian Sipil Harian (PSH)</t>
  </si>
  <si>
    <t>5.1.02.02.08</t>
  </si>
  <si>
    <t>Belanja Jasa Konsultansi Konstruksi</t>
  </si>
  <si>
    <t>Beban Pakaian Sipil Lengkap (PSL)</t>
  </si>
  <si>
    <t>5.1.02.02.09</t>
  </si>
  <si>
    <t>Belanja Jasa Konsultansi Non Konstruksi</t>
  </si>
  <si>
    <t>Beban Pakaian Dinas Harian (PDH)</t>
  </si>
  <si>
    <t>5.1.02.02.10</t>
  </si>
  <si>
    <t>Belanja Jasa Ketersediaan Layanan (Availibility Payment)</t>
  </si>
  <si>
    <t>Beban Pakaian Dinas Lapangan (PDL)</t>
  </si>
  <si>
    <t>5.1.02.02.11</t>
  </si>
  <si>
    <t>Belanja Beasiswa Pendidikan PNS</t>
  </si>
  <si>
    <t>Beban Pakaian Sipil Resmi (PSR)</t>
  </si>
  <si>
    <t>5.1.02.02.12</t>
  </si>
  <si>
    <t>Belanja Kursus/Pelatihan, Sosialisasi, Bimbingan Teknis serta Pendidikan dan Pelatihan</t>
  </si>
  <si>
    <t>Beban Pakaian Penyelamatan</t>
  </si>
  <si>
    <t>5.1.02.02.13</t>
  </si>
  <si>
    <t>Belanja Jasa Insentif bagi Pegawai Non ASN atas Pemungutan Pajak Daerah</t>
  </si>
  <si>
    <t>Beban Pakaian Siaga</t>
  </si>
  <si>
    <t>5.1.02.02.15</t>
  </si>
  <si>
    <t>Belanja Sewa Aset Tidak Berwujud</t>
  </si>
  <si>
    <t>Beban Pakaian Pelatihan Kerja</t>
  </si>
  <si>
    <t>5.1.02.03</t>
  </si>
  <si>
    <t>Belanja Pemeliharaan</t>
  </si>
  <si>
    <t>Beban Pakaian Kerja Laboratorium</t>
  </si>
  <si>
    <t>5.1.02.03.01</t>
  </si>
  <si>
    <t>Belanja Pemeliharaan Tanah</t>
  </si>
  <si>
    <t>Beban Pakaian Kerja Bengkel</t>
  </si>
  <si>
    <t>5.1.02.03.02</t>
  </si>
  <si>
    <t>Belanja Pemeliharaan Peralatan dan Mesin</t>
  </si>
  <si>
    <t>Beban Pakaian KORPRI</t>
  </si>
  <si>
    <t>5.1.02.03.03</t>
  </si>
  <si>
    <t>Belanja Pemeliharaan Gedung dan Bangunan</t>
  </si>
  <si>
    <t>Beban Pakaian Adat Daerah</t>
  </si>
  <si>
    <t>5.1.02.03.04</t>
  </si>
  <si>
    <t>Belanja Pemeliharaan Jalan, Jaringan, dan Irigasi</t>
  </si>
  <si>
    <t>Beban Pakaian Batik Tradisional</t>
  </si>
  <si>
    <t>5.1.02.03.06</t>
  </si>
  <si>
    <t>Belanja Pemeliharaan Aset Tidak Berwujud</t>
  </si>
  <si>
    <t>Beban Pakaian Olahraga</t>
  </si>
  <si>
    <t>5.1.02.04</t>
  </si>
  <si>
    <t>Belanja Perjalanan Dinas</t>
  </si>
  <si>
    <t>Beban Pakaian Paskibraka</t>
  </si>
  <si>
    <t>5.1.02.04.01</t>
  </si>
  <si>
    <t>Belanja Perjalanan Dinas Dalam Negeri</t>
  </si>
  <si>
    <t>Beban Pakaian Jas/Safari</t>
  </si>
  <si>
    <t>5.1.02.04.01.0001</t>
  </si>
  <si>
    <t>Belanja Perjalanan Dinas Biasa</t>
  </si>
  <si>
    <t>Beban Persediaan Dalam Proses</t>
  </si>
  <si>
    <t>5.1.02.04.01.0002</t>
  </si>
  <si>
    <t>Belanja Perjalanan Dinas Tetap</t>
  </si>
  <si>
    <t>Beban Persediaan Dalam Proses Lainnya</t>
  </si>
  <si>
    <t>5.1.02.04.01.0003</t>
  </si>
  <si>
    <t>Belanja Perjalanan Dinas Dalam Kota</t>
  </si>
  <si>
    <t>Beban Barang Tak Habis Pakai</t>
  </si>
  <si>
    <t>5.1.02.04.01.0004</t>
  </si>
  <si>
    <t>Belanja Perjalanan Dinas Paket Meeting Dalam Kota</t>
  </si>
  <si>
    <t>Beban Komponen Jembatan Baja</t>
  </si>
  <si>
    <t>5.1.02.04.01.0005</t>
  </si>
  <si>
    <t>Belanja Perjalanan Dinas Paket Meeting Luar Kota</t>
  </si>
  <si>
    <t>Beban Komponen Jembatan Pratekan</t>
  </si>
  <si>
    <t>5.1.02.04.02</t>
  </si>
  <si>
    <t>Belanja Perjalanan Dinas Luar Negeri</t>
  </si>
  <si>
    <t>Beban Komponen Peralatan</t>
  </si>
  <si>
    <t>5.1.02.04.02.0001</t>
  </si>
  <si>
    <t>Belanja Perjalanan Dinas Biasa Luar Negeri</t>
  </si>
  <si>
    <t>Beban Komponen-Komponen Rambu-Rambu</t>
  </si>
  <si>
    <t>5.1.02.05</t>
  </si>
  <si>
    <t>Belanja Uang dan/atau Jasa untuk Diberikan kepada Pihak Ketiga/Pihak Lain/Masyarakat</t>
  </si>
  <si>
    <t>Beban Attachment</t>
  </si>
  <si>
    <t>5.1.02.05.01</t>
  </si>
  <si>
    <t>Belanja Uang yang Diberikan kepada Pihak Ketiga/Pihak Lain/Masyarakat</t>
  </si>
  <si>
    <t>Beban Komponen Lainnya</t>
  </si>
  <si>
    <t>5.1.02.05.01.0001</t>
  </si>
  <si>
    <t>Belanja Hadiah yang Bersifat Perlombaan</t>
  </si>
  <si>
    <t>Beban Pipa Air Besi Tuang (DCI)</t>
  </si>
  <si>
    <t>5.1.02.05.01.0002</t>
  </si>
  <si>
    <t>Belanja Penghargaan atas Suatu Prestasi</t>
  </si>
  <si>
    <t>Beban Pipa Asbes Semen (ACP)</t>
  </si>
  <si>
    <t>5.1.02.05.01.0003</t>
  </si>
  <si>
    <t>Belanja Beasiswa</t>
  </si>
  <si>
    <t>Beban Pipa Baja</t>
  </si>
  <si>
    <t>5.1.02.05.01.0004</t>
  </si>
  <si>
    <t>Belanja Penanganan Dampak Sosial Kemasyarakatan</t>
  </si>
  <si>
    <t>Beban Pipa Beton Pratekan</t>
  </si>
  <si>
    <t>5.1.02.05.01.0006</t>
  </si>
  <si>
    <t>Belanja Bantuan Fasilitasi Premi Asuransi Pertanian</t>
  </si>
  <si>
    <t>Beban Pipa Fiber Glass</t>
  </si>
  <si>
    <t>5.1.02.05.01.0007</t>
  </si>
  <si>
    <t>Belanja Santunan Kematian</t>
  </si>
  <si>
    <t>Beban Pipa-Pipa Plastik PVC (UPVC)</t>
  </si>
  <si>
    <t>5.1.02.05.02</t>
  </si>
  <si>
    <t>Belanja Jasa yang Diberikan kepada Pihak Ketiga/Pihak Lain/Masyarakat</t>
  </si>
  <si>
    <t>Beban Pipa Lainnya</t>
  </si>
  <si>
    <t>5.1.02.05.02.0001</t>
  </si>
  <si>
    <t>Belanja Jasa yang Diberikan kepada Pihak Ketiga/Pihak Lain</t>
  </si>
  <si>
    <t>Beban Aset Tetap yang Tidak Memenuhi Kriteria Kapitalisasi</t>
  </si>
  <si>
    <t>5.1.02.05.02.0002</t>
  </si>
  <si>
    <t>Belanja Jasa yang Diberikan kepada Masyarakat</t>
  </si>
  <si>
    <t>5.1.02.88</t>
  </si>
  <si>
    <t>Belanja Barang dan Jasa BOS</t>
  </si>
  <si>
    <t>Beban Peralatan dan Mesin-Alat Angkutan-Alat Angkutan Darat Bermotor-Kendaraan Bermotor Penumpang</t>
  </si>
  <si>
    <t>5.1.02.88.88</t>
  </si>
  <si>
    <t>Beban Jasa</t>
  </si>
  <si>
    <t>5.1.02.99</t>
  </si>
  <si>
    <t>Belanja Barang dan Jasa BLUD</t>
  </si>
  <si>
    <t>Beban Jasa Kantor</t>
  </si>
  <si>
    <t>5.1.02.99.99</t>
  </si>
  <si>
    <t>Beban Iuran Jaminan/Asuransi</t>
  </si>
  <si>
    <t>5.1.05</t>
  </si>
  <si>
    <t>Beban Sewa Tanah</t>
  </si>
  <si>
    <t>5.1.05.01</t>
  </si>
  <si>
    <t>Belanja Hibah kepada Pemerintah Pusat</t>
  </si>
  <si>
    <t>Beban Sewa Peralatan dan Mesin</t>
  </si>
  <si>
    <t>5.1.05.01.01</t>
  </si>
  <si>
    <t>Belanja Hibah Uang kepada Pemerintah Pusat</t>
  </si>
  <si>
    <t>Beban Sewa Gedung dan Bangunan</t>
  </si>
  <si>
    <t>5.1.05.04</t>
  </si>
  <si>
    <t>Belanja Hibah kepada BUMD</t>
  </si>
  <si>
    <t>Beban Sewa Aset Tetap Lainnya</t>
  </si>
  <si>
    <t>5.1.05.04.01</t>
  </si>
  <si>
    <t>Belanja Hibah Uang kepada BUMD</t>
  </si>
  <si>
    <t>Beban Jasa Konsultansi Konstruksi</t>
  </si>
  <si>
    <t>5.1.05.05</t>
  </si>
  <si>
    <t>Belanja Hibah kepada Badan, Lembaga, Organisasi Kemasyarakatan yang Berbadan Hukum Indonesia</t>
  </si>
  <si>
    <t>Beban Jasa Konsultansi Non Konstruksi</t>
  </si>
  <si>
    <t>5.1.05.05.01</t>
  </si>
  <si>
    <t>Belanja Hibah kepada Badan dan Lembaga yang Bersifat Nirlaba, Sukarela dan Sosial yang Dibentuk Berdasarkan Peraturan Perundang-Undangan</t>
  </si>
  <si>
    <t>Beban Jasa Ketersediaan Layanan (Availibility Payment)</t>
  </si>
  <si>
    <t>5.1.05.05.02</t>
  </si>
  <si>
    <t>Belanja Hibah kepada Badan dan Lembaga Nirlaba, Sukarela dan Sosial yang Telah Memiliki Surat Keterangan Terdaftar</t>
  </si>
  <si>
    <t>Beban Beasiswa Pendidikan PNS</t>
  </si>
  <si>
    <t>5.1.05.05.03</t>
  </si>
  <si>
    <t>Belanja Hibah kepada Badan dan Lembaga Nirlaba, Sukarela Bersifat Sosial Kemasyarakatan</t>
  </si>
  <si>
    <t>Beban Kursus/Pelatihan, Sosialisasi, Bimbingan Teknis serta Pendidikan dan Pelatihan</t>
  </si>
  <si>
    <t>5.1.05.05.06</t>
  </si>
  <si>
    <t>Belanja Hibah kepada Organisasi Kemasyarakatan yang Berbadan Hukum Indonesia</t>
  </si>
  <si>
    <t>Beban Jasa Insentif bagi Pegawai Non ASN atas Pemungutan Pajak Daerah</t>
  </si>
  <si>
    <t>5.1.05.07</t>
  </si>
  <si>
    <t>Belanja Hibah Bantuan Keuangan kepada Partai Politik</t>
  </si>
  <si>
    <t>Beban Sewa Aset Tidak Berwujud</t>
  </si>
  <si>
    <t>5.1.05.07.01</t>
  </si>
  <si>
    <t>Beban Pemeliharaan</t>
  </si>
  <si>
    <t>5.1.05.08</t>
  </si>
  <si>
    <t>Belanja Hibah Dana BOSP</t>
  </si>
  <si>
    <t>Beban Pemeliharaan Tanah</t>
  </si>
  <si>
    <t>5.1.05.08.01</t>
  </si>
  <si>
    <t>Belanja Hibah Dana BOSP-BOS</t>
  </si>
  <si>
    <t>Beban Pemeliharaan Peralatan dan Mesin</t>
  </si>
  <si>
    <t>5.1.06</t>
  </si>
  <si>
    <t>Beban Pemeliharaan Gedung dan Bangunan</t>
  </si>
  <si>
    <t>5.1.06.01</t>
  </si>
  <si>
    <t>Belanja Bantuan Sosial kepada Individu</t>
  </si>
  <si>
    <t>Beban Pemeliharaan Jalan, Jaringan, dan Irigasi</t>
  </si>
  <si>
    <t>5.1.06.02</t>
  </si>
  <si>
    <t>Belanja Bantuan Sosial kepada Keluarga</t>
  </si>
  <si>
    <t>REALISASI</t>
  </si>
  <si>
    <t>Selisih Anggaran</t>
  </si>
  <si>
    <t>Selisih Realisasi</t>
  </si>
  <si>
    <t>Beban Pemeliharaan Aset Tidak Berwujud</t>
  </si>
  <si>
    <t>5.2</t>
  </si>
  <si>
    <t>Beban Pemeliharaan Aset Tetap Lainnya</t>
  </si>
  <si>
    <t>5.2.01</t>
  </si>
  <si>
    <t>TANAH</t>
  </si>
  <si>
    <t>Beban Perjalanan Dinas</t>
  </si>
  <si>
    <t>5.2.01.01</t>
  </si>
  <si>
    <t>Tanah</t>
  </si>
  <si>
    <t>Beban Perjalanan Dinas Dalam Negeri</t>
  </si>
  <si>
    <t>5.2.02</t>
  </si>
  <si>
    <t>PERALATAN DAN MESIN</t>
  </si>
  <si>
    <t>Beban Perjalanan Dinas Biasa</t>
  </si>
  <si>
    <t>5.2.02.01</t>
  </si>
  <si>
    <t>Belanja Modal Alat Besar</t>
  </si>
  <si>
    <t>Alat Besar</t>
  </si>
  <si>
    <t>Beban Perjalanan Dinas Tetap</t>
  </si>
  <si>
    <t>5.2.02.02</t>
  </si>
  <si>
    <t>Belanja Modal Alat Angkutan</t>
  </si>
  <si>
    <t>Alat Angkutan</t>
  </si>
  <si>
    <t>Beban Perjalanan Dinas Dalam Kota</t>
  </si>
  <si>
    <t>5.2.02.03</t>
  </si>
  <si>
    <t>Belanja Modal Alat Bengkel dan Alat Ukur</t>
  </si>
  <si>
    <t>Alat Bengkel Dan Alat Ukur</t>
  </si>
  <si>
    <t>Beban Perjalanan Dinas Paket Meeting Dalam Kota</t>
  </si>
  <si>
    <t>5.2.02.04</t>
  </si>
  <si>
    <t>Belanja Modal Alat Pertanian</t>
  </si>
  <si>
    <t>Alat Pertanian</t>
  </si>
  <si>
    <t>Beban Perjalanan Dinas Paket Meeting Luar Kota</t>
  </si>
  <si>
    <t>5.2.02.05</t>
  </si>
  <si>
    <t>Belanja Modal Alat Kantor dan Rumah Tangga</t>
  </si>
  <si>
    <t>Alat Kantor Dan Rumah Tangga</t>
  </si>
  <si>
    <t>Beban Perjalanan Dinas Luar Negeri</t>
  </si>
  <si>
    <t>5.2.02.06</t>
  </si>
  <si>
    <t>Belanja Modal Alat Studio, Komunikasi, dan Pemancar</t>
  </si>
  <si>
    <t>Alat Studio, Komunikasi Dan Pemancar</t>
  </si>
  <si>
    <t>Beban Perjalanan Dinas Biasa Luar Negeri</t>
  </si>
  <si>
    <t>5.2.02.07</t>
  </si>
  <si>
    <t>Belanja Modal Alat Kedokteran dan Kesehatan</t>
  </si>
  <si>
    <t>Alat Kedokteran Dan Kesehatan</t>
  </si>
  <si>
    <t>Beban Uang dan/atau Jasa untuk Diberikan kepada Pihak Ketiga/Pihak Lain/Masyarakat</t>
  </si>
  <si>
    <t>5.2.02.08</t>
  </si>
  <si>
    <t>Belanja Modal Alat Laboratorium</t>
  </si>
  <si>
    <t>Alat Laboratorium</t>
  </si>
  <si>
    <t>Beban Uang yang Diberikan kepada Pihak Ketiga/Pihak Lain/Masyarakat</t>
  </si>
  <si>
    <t>5.2.02.10</t>
  </si>
  <si>
    <t>Belanja Modal Komputer</t>
  </si>
  <si>
    <t>Komputer</t>
  </si>
  <si>
    <t>Beban Hadiah yang Bersifat Perlombaan</t>
  </si>
  <si>
    <t>5.2.02.11</t>
  </si>
  <si>
    <t>Belanja Modal Alat Eksplorasi</t>
  </si>
  <si>
    <t>Alat Eksplorasi</t>
  </si>
  <si>
    <t>Beban Penghargaan atas Suatu Prestasi</t>
  </si>
  <si>
    <t>5.2.02.13</t>
  </si>
  <si>
    <t>Belanja Modal Alat Produksi, Pengolahan, dan Pemurnian</t>
  </si>
  <si>
    <t>5.2.02.15</t>
  </si>
  <si>
    <t>Belanja Modal Alat Keselamatan Kerja</t>
  </si>
  <si>
    <t>Alat Keselamatan Kerja</t>
  </si>
  <si>
    <t>Beban Beasiswa</t>
  </si>
  <si>
    <t>5.2.02.18</t>
  </si>
  <si>
    <t>Belanja Modal Rambu-Rambu</t>
  </si>
  <si>
    <t>Rambu - Rambu</t>
  </si>
  <si>
    <t>Beban Penanganan Dampak Sosial Kemasyarakatan</t>
  </si>
  <si>
    <t>5.2.02.19</t>
  </si>
  <si>
    <t>Belanja Modal Peralatan Olahraga</t>
  </si>
  <si>
    <t>Peralatan Olah Raga</t>
  </si>
  <si>
    <t>Beban Bantuan Fasilitasi Premi Asuransi Pertanian</t>
  </si>
  <si>
    <t>5.2.02.88</t>
  </si>
  <si>
    <t>Belanja Modal Peralatan dan Mesin BOS</t>
  </si>
  <si>
    <t>Peralatan dan Mesin BOS</t>
  </si>
  <si>
    <t>Beban Santunan Kematian</t>
  </si>
  <si>
    <t>5.2.02.89</t>
  </si>
  <si>
    <t>Belanja Modal Peralatan dan Mesin BOSP</t>
  </si>
  <si>
    <t>Peralatan dan Mesin BOSP</t>
  </si>
  <si>
    <t>Beban Jasa yang Diberikan kepada Pihak Ketiga/Pihak Lain/Masyarakat</t>
  </si>
  <si>
    <t>5.2.02.99</t>
  </si>
  <si>
    <t>Belanja Modal Peralatan dan Mesin BLUD</t>
  </si>
  <si>
    <t>Peralatan dan Mesin BLUD</t>
  </si>
  <si>
    <t>Beban Jasa yang Diberikan kepada Pihak Ketiga/Pihak Lain</t>
  </si>
  <si>
    <t>5.2.03</t>
  </si>
  <si>
    <t>GEDUNG DAN BANGUNAN</t>
  </si>
  <si>
    <t>Beban Barang dan Jasa BOS</t>
  </si>
  <si>
    <t>5.2.03.01</t>
  </si>
  <si>
    <t>Belanja Modal Bangunan Gedung</t>
  </si>
  <si>
    <t>Bangunan Gedung</t>
  </si>
  <si>
    <t>5.2.03.03</t>
  </si>
  <si>
    <t>Belanja Modal Bangunan Menara</t>
  </si>
  <si>
    <t>Bangunan Menara</t>
  </si>
  <si>
    <t>Beban Barang dan Jasa BLUD</t>
  </si>
  <si>
    <t>5.2.03.04</t>
  </si>
  <si>
    <t>Belanja Modal Tugu Titik Kontrol/Pasti</t>
  </si>
  <si>
    <t>Tugu Titik Kontrol/Pasti</t>
  </si>
  <si>
    <t>5.2.03.99</t>
  </si>
  <si>
    <t>Belanja Modal Gedung dan Bangunan BLUD</t>
  </si>
  <si>
    <t>Gedung dan Bangunan BLUD</t>
  </si>
  <si>
    <t>Beban Hibah</t>
  </si>
  <si>
    <t>5.2.04</t>
  </si>
  <si>
    <t>Belanja Modal Jalan, Jaringan, dan Irigasi</t>
  </si>
  <si>
    <t>JALAN, JARINGAN DAN IRIGASI</t>
  </si>
  <si>
    <t>Beban Hibah kepada Pemerintah Pusat</t>
  </si>
  <si>
    <t>5.2.04.01</t>
  </si>
  <si>
    <t>Belanja Modal Jalan dan Jembatan</t>
  </si>
  <si>
    <t>Jalan Dan Jembatan</t>
  </si>
  <si>
    <t>Beban Hibah Uang kepada Pemerintah Pusat</t>
  </si>
  <si>
    <t>5.2.04.02</t>
  </si>
  <si>
    <t>Belanja Modal Bangunan Air</t>
  </si>
  <si>
    <t>Bangunan Air</t>
  </si>
  <si>
    <t>Beban Hibah kepada BUMD</t>
  </si>
  <si>
    <t>5.2.04.03</t>
  </si>
  <si>
    <t>Belanja Modal Instalasi</t>
  </si>
  <si>
    <t>Instalasi</t>
  </si>
  <si>
    <t>Beban Hibah Uang kepada BUMD</t>
  </si>
  <si>
    <t>5.2.04.04</t>
  </si>
  <si>
    <t>Belanja Modal Jaringan</t>
  </si>
  <si>
    <t>Jaringan</t>
  </si>
  <si>
    <t>Beban Hibah kepada Badan, Lembaga, Organisasi Kemasyarakatan yang Berbadan Hukum Indonesia</t>
  </si>
  <si>
    <t>5.2.04.99</t>
  </si>
  <si>
    <t>Belanja Modal Jalan, Jaringan, dan Irigasi BLUD</t>
  </si>
  <si>
    <t>Jalan, Jaringan, dan Irigasi BLUD</t>
  </si>
  <si>
    <t>Beban Hibah kepada Badan dan Lembaga yang Bersifat Nirlaba, Sukarela dan Sosial yang Dibentuk Berdasarkan Peraturan Perundang-Undangan</t>
  </si>
  <si>
    <t>5.2.05</t>
  </si>
  <si>
    <t>ASET TETAP LAINNYA</t>
  </si>
  <si>
    <t>Beban Hibah kepada Badan dan Lembaga Nirlaba, Sukarela dan Sosial yang Telah Memiliki Surat Keterangan Terdaftar</t>
  </si>
  <si>
    <t>5.2.05.01</t>
  </si>
  <si>
    <t>Belanja Modal Bahan Perpustakaan</t>
  </si>
  <si>
    <t>Bahan Perpustakaan</t>
  </si>
  <si>
    <t>Beban Hibah kepada Badan dan Lembaga Nirlaba, Sukarela Bersifat Sosial Kemasyarakatan</t>
  </si>
  <si>
    <t>5.2.05.02</t>
  </si>
  <si>
    <t>Belanja Modal Barang Bercorak Kesenian/Kebudayaan/Olahraga</t>
  </si>
  <si>
    <t>Barang Bercorak Kesenian/Kebudayaan/Olahraga</t>
  </si>
  <si>
    <t>Beban Hibah kepada Organisasi Kemasyarakatan yang Berbadan Hukum Indonesia</t>
  </si>
  <si>
    <t>5.2.05.03</t>
  </si>
  <si>
    <t>Belanja Modal Hewan</t>
  </si>
  <si>
    <t>Hewan</t>
  </si>
  <si>
    <t>Beban Hibah Bantuan Keuangan kepada Partai Politik</t>
  </si>
  <si>
    <t>5.2.05.88</t>
  </si>
  <si>
    <t>Belanja Modal Aset Tetap Lainnya BOS</t>
  </si>
  <si>
    <t>Aset Tetap Lainnya BOS</t>
  </si>
  <si>
    <t>5.2.05.99</t>
  </si>
  <si>
    <t>Belanja Modal Aset Tetap Lainnya BLUD</t>
  </si>
  <si>
    <t>Aset Tetap Lainnya BLUD</t>
  </si>
  <si>
    <t>Beban Hibah Dana BOSP</t>
  </si>
  <si>
    <t>5.2.06</t>
  </si>
  <si>
    <t>ASET  LAINNYA</t>
  </si>
  <si>
    <t>Beban Hibah Dana BOSP-BOS</t>
  </si>
  <si>
    <t>5.2.06.01</t>
  </si>
  <si>
    <t>Belanja Modal Aset Lainnya-Aset Tidak Berwujud</t>
  </si>
  <si>
    <t>Aset Tidak Berwujud</t>
  </si>
  <si>
    <t>5.3</t>
  </si>
  <si>
    <t>Beban Bantuan Sosial kepada Individu</t>
  </si>
  <si>
    <t>5.3.01</t>
  </si>
  <si>
    <t>Beban Bantuan Sosial kepada Keluarga</t>
  </si>
  <si>
    <t>5.3.01.01</t>
  </si>
  <si>
    <t>Beban Penyisihan Piutang</t>
  </si>
  <si>
    <t>5.4</t>
  </si>
  <si>
    <t>Beban Penyisihan Piutang Pajak Daerah</t>
  </si>
  <si>
    <t>5.4.01</t>
  </si>
  <si>
    <t>Belanja Bagi Hasil</t>
  </si>
  <si>
    <t>Beban Penyisihan Piutang Retribusi Daerah</t>
  </si>
  <si>
    <t>5.4.01.01</t>
  </si>
  <si>
    <t>Beban Penyisihan Piutang Hasil Pengelolaan Kekayaan Daerah yang Dipisahkan</t>
  </si>
  <si>
    <t>SURPLUS/DEFISIT</t>
  </si>
  <si>
    <t>Beban Penyisihan Piutang Lain-Lain PAD yang Sah</t>
  </si>
  <si>
    <t>Beban Penyisihan Piutang Lain-Lain Pendapatan Daerah yang Sah</t>
  </si>
  <si>
    <t>6</t>
  </si>
  <si>
    <t>PEMBIAYAAN DAERAH</t>
  </si>
  <si>
    <t>Beban Penyisihan Piutang Transfer Pemerintah Pusat</t>
  </si>
  <si>
    <t>6.1</t>
  </si>
  <si>
    <t>Beban Penyisihan Piutang Transfer Antar Daerah</t>
  </si>
  <si>
    <t>6.1.01</t>
  </si>
  <si>
    <t>Sisa Lebih Perhitungan Anggaran Tahun Sebelumnya</t>
  </si>
  <si>
    <t>Beban Penyisihan Bagian Lancar Tagihan Penjualan Angsuran</t>
  </si>
  <si>
    <t>6.1.02</t>
  </si>
  <si>
    <t>Beban Penyisihan Piutang Dana Talangan</t>
  </si>
  <si>
    <t>6.1.03.</t>
  </si>
  <si>
    <t>Beban Penyisihan Piutang Lainnya</t>
  </si>
  <si>
    <t>6.1.04.</t>
  </si>
  <si>
    <t>6.1.05.</t>
  </si>
  <si>
    <t>6.1.06.</t>
  </si>
  <si>
    <t>Penerimaan Pembiayaan Lainnya Sesuai dengan Ketentuan Peraturan Perundang-Undangan</t>
  </si>
  <si>
    <t>6.2</t>
  </si>
  <si>
    <t>6.2.01.</t>
  </si>
  <si>
    <t>6.2.02</t>
  </si>
  <si>
    <t>Penyertaan Modal Daerah</t>
  </si>
  <si>
    <t>6.2.03.</t>
  </si>
  <si>
    <t>Pembayaran Cicilan Pokok Utang yang Jatuh Tempo</t>
  </si>
  <si>
    <t>6.2.04.</t>
  </si>
  <si>
    <t>BEBAN TIDAK TERDUGA</t>
  </si>
  <si>
    <t>6.2.05.</t>
  </si>
  <si>
    <t>Pengeluaran Pembiayaan Lainnya sesuai dengan Ketentuan Peraturan Perundang-Undangan</t>
  </si>
  <si>
    <t>Beban Tidak Terduga</t>
  </si>
  <si>
    <t>PEMBIAYAAN NETTO</t>
  </si>
  <si>
    <t>SISA LEBIH PEMBIAYAAN ANGGARAN</t>
  </si>
  <si>
    <t>BEBAN TRANSFER</t>
  </si>
  <si>
    <t>Beban Bagi Hasil</t>
  </si>
  <si>
    <t>Beban Bagi Hasil Pajak Daerah Kepada Pemerintahan Kabupaten/Kota dan Desa</t>
  </si>
  <si>
    <t>SURPLUS/DEFISIT DARI OPERASI</t>
  </si>
  <si>
    <t>SURPLUS/DEFISIT DARI KEGIAATAN NON OPERASIONAL</t>
  </si>
  <si>
    <t>Surplus Penjualan/Pertukaran/Pelepasan Aset Non Lancar</t>
  </si>
  <si>
    <t>Surplus Penjualan BMD yang Tidak Dipisahkan</t>
  </si>
  <si>
    <t>Surplus Pertukaran BMD yang Tidak Dipisahkan</t>
  </si>
  <si>
    <t>Surplus Pelepasan Investasi Jangka Panjang</t>
  </si>
  <si>
    <t>Surplus dari Kegiatan Non Operasional Lainnya</t>
  </si>
  <si>
    <t>Defisit Penjualan/Pertukaran/Pelepasan Aset Non Lancar</t>
  </si>
  <si>
    <t>Defisit Penjualan BMD yang Tidak Dipisahkan</t>
  </si>
  <si>
    <t>Defisit Tukar Menukar BMD yang Tidak Dipisahkan</t>
  </si>
  <si>
    <t>Defisit Pelepasan Investasi Jangka Panjang</t>
  </si>
  <si>
    <t>Beban Ekstrakomptibel</t>
  </si>
  <si>
    <t>Beban Penghapusan Aset</t>
  </si>
  <si>
    <t>Beban Persediaan Expired</t>
  </si>
  <si>
    <t>JUMLAH SURPLUS/DEFISIT DARI KEGIAATAN NON OPERASIONAL</t>
  </si>
  <si>
    <t>SURPLUS/DEFISIT LO</t>
  </si>
  <si>
    <t>SURPLUS/DEFISIT LRA</t>
  </si>
  <si>
    <t>selisih</t>
  </si>
  <si>
    <t>KONSOLIDASI SEKRETARIAT DAERAH</t>
  </si>
  <si>
    <t>MUTASI ASET TETAP</t>
  </si>
  <si>
    <t>Uraian</t>
  </si>
  <si>
    <t>Per 31 Desember 2023 (Audited)</t>
  </si>
  <si>
    <t>Mutasi Debet</t>
  </si>
  <si>
    <t>Mutasi Kredit</t>
  </si>
  <si>
    <t>Per 31 Desember 2024</t>
  </si>
  <si>
    <t>Valid Aset BMD</t>
  </si>
  <si>
    <t>Kontrol Belanja Modal</t>
  </si>
  <si>
    <t>Belanja Modal</t>
  </si>
  <si>
    <t>Reklasifikasi Masuk antar Kelompok Aset</t>
  </si>
  <si>
    <t>Reklasifikasi Masuk antar Kelompok Aset dari Belanja BOS/BOSDA</t>
  </si>
  <si>
    <t>Reklasifikasi dari Aset Tetap</t>
  </si>
  <si>
    <t>Reklasifikasi dari Aset Lainnya</t>
  </si>
  <si>
    <t>Aset dari Belanja Barang dan Jasa</t>
  </si>
  <si>
    <t>Kapitalisasi Belanja Barang dan Jasa</t>
  </si>
  <si>
    <t>Mutasi Masuk Antar SKPD</t>
  </si>
  <si>
    <t>Mutasi Masuk Ke Sekolah dari SKPD</t>
  </si>
  <si>
    <t>Mutasi Masuk Ke Sekolah dari Disdik</t>
  </si>
  <si>
    <t>Hibah Masuk</t>
  </si>
  <si>
    <t>Hadiah</t>
  </si>
  <si>
    <t>Aset dari Utang Belanja Modal</t>
  </si>
  <si>
    <t>Aset dari Belanja Tidak Terduga</t>
  </si>
  <si>
    <t>Aset Belum Tercatat di KIB (Hasil Inventarisasi)</t>
  </si>
  <si>
    <t>Penyesuaian Saldo awal</t>
  </si>
  <si>
    <t>Lainnya</t>
  </si>
  <si>
    <t>Beban Penyusutan</t>
  </si>
  <si>
    <t>Jumlah Mutasi Debet</t>
  </si>
  <si>
    <t>Penghapusan</t>
  </si>
  <si>
    <t>Reklasifikasi Keluar antar Kelompok Aset</t>
  </si>
  <si>
    <t>Reklasifikasi Keluar antar Kelompok Aset dari Belanja BOS/BOSDA</t>
  </si>
  <si>
    <t>Reklasifikasi Ke Aset Tidak Berwujud</t>
  </si>
  <si>
    <t>Reklasifikasi ke Aset Lain-lain</t>
  </si>
  <si>
    <t>Reklasifikasi ke Beban Dibayar di Muka</t>
  </si>
  <si>
    <t>Reklasifikasi ke Beban Jasa</t>
  </si>
  <si>
    <t>Reklasifikasi ke Beban Pemeliharaan</t>
  </si>
  <si>
    <t>Reklasifikasi Ke Persedian</t>
  </si>
  <si>
    <t>Mutasi Keluar Antar SKPD</t>
  </si>
  <si>
    <t>Mutasi Keluar SKPD Ke Sekolah</t>
  </si>
  <si>
    <t>Mutasi Keluar Disdik Ke Sekolah</t>
  </si>
  <si>
    <t>Hibah Keluar</t>
  </si>
  <si>
    <t>Pelunasan Utang Belanja Modal</t>
  </si>
  <si>
    <t>Barang Ekstrakomptable</t>
  </si>
  <si>
    <t>Jumlah Mutasi Kredit</t>
  </si>
  <si>
    <t>ASET TETAP</t>
  </si>
  <si>
    <t>LRA</t>
  </si>
  <si>
    <t>Alat Persenjataan</t>
  </si>
  <si>
    <t>Alat Pengeboran</t>
  </si>
  <si>
    <t>Alat Produksi, Pengolahan Dan Pemurnian</t>
  </si>
  <si>
    <t>Alat Bantu Eksplorasi</t>
  </si>
  <si>
    <t>Alat Peraga</t>
  </si>
  <si>
    <t>Peralatan Proses/Produksi</t>
  </si>
  <si>
    <t>Monumen</t>
  </si>
  <si>
    <t>Biota Perairan</t>
  </si>
  <si>
    <t>Tanaman</t>
  </si>
  <si>
    <t>Barang Koleksi Non Budaya</t>
  </si>
  <si>
    <t>Aset Tetap Dalam Renovasi</t>
  </si>
  <si>
    <t>KONSTRUKSI DALAM PENGERJAAN</t>
  </si>
  <si>
    <t>Konstruksi Dalam Pengerjaan</t>
  </si>
  <si>
    <t>Jumlah Aset Tetap</t>
  </si>
  <si>
    <t>AKUMULASI PENYUSUTAN</t>
  </si>
  <si>
    <t>Akumulasi Penyusutan Peralatan Dan Mesin</t>
  </si>
  <si>
    <t>Akumulasi Penyusutan Gedung Dan Bangunan</t>
  </si>
  <si>
    <t>Akumulasi Penyusutan Jalan, Jaringan Dan Irigasi</t>
  </si>
  <si>
    <t>Akumulasi Penyusutan Aset Tetap Lainnya</t>
  </si>
  <si>
    <t>Jumlah Akumulasi Penyusutan</t>
  </si>
  <si>
    <t>NILAI BUKU ASET TETAP</t>
  </si>
  <si>
    <t>ASET LAINNYA</t>
  </si>
  <si>
    <t>Kemitraan Dengan Pihak Ketiga</t>
  </si>
  <si>
    <t>Aset Lain-Lain</t>
  </si>
  <si>
    <t>Aset Lainnya BLUD</t>
  </si>
  <si>
    <t>Jumlah Aset lainnya</t>
  </si>
  <si>
    <t>Akumulasi Amortisasi Aset Tidak Berwujud</t>
  </si>
  <si>
    <t>Akumulasi Penyusutan Aset Lainnya</t>
  </si>
  <si>
    <t>Jumlah Akumulasi Amortisasi dan Penyusutan Aset Lain-lain</t>
  </si>
  <si>
    <t>NILAI BUKU ASET LAINNYA</t>
  </si>
  <si>
    <t>BIRO PEMERINTAHAN DAN OTONOMI DAERAH</t>
  </si>
  <si>
    <t>BIRO HUKUM</t>
  </si>
  <si>
    <t>BIRO ORGANISASI</t>
  </si>
  <si>
    <t>BIRO ADMINISTRASI PEMBANGUNAN</t>
  </si>
  <si>
    <t>BIRO KESEJAHTERAAN RAKYAT</t>
  </si>
  <si>
    <t>BIRO ADMINISTRASI PIMPINAN</t>
  </si>
  <si>
    <t>BIRO UMUM</t>
  </si>
  <si>
    <t>BIRO PENGADAAN BARANG DAN JASA</t>
  </si>
  <si>
    <t>BIRO PEREKONOMIAN</t>
  </si>
  <si>
    <t>NERACA</t>
  </si>
  <si>
    <t>2023 (Audited)</t>
  </si>
  <si>
    <t>DEBET</t>
  </si>
  <si>
    <t>KREDIT</t>
  </si>
  <si>
    <t xml:space="preserve"> ASET</t>
  </si>
  <si>
    <t>ASET LANCAR</t>
  </si>
  <si>
    <t>Kas di Kas Daerah</t>
  </si>
  <si>
    <t>Kas di Bendahara Pengeluaran</t>
  </si>
  <si>
    <t>Kas di Bendahara Penerimaan</t>
  </si>
  <si>
    <t xml:space="preserve">Kas di  BLUD </t>
  </si>
  <si>
    <t>Kas di Sekolah</t>
  </si>
  <si>
    <t>Kas Lainnya</t>
  </si>
  <si>
    <t>Piutang</t>
  </si>
  <si>
    <t>Piutang Pajak Daerah</t>
  </si>
  <si>
    <t xml:space="preserve">      Penyisihan Piutang Pajak</t>
  </si>
  <si>
    <t xml:space="preserve">            Piutang Pajak Netto</t>
  </si>
  <si>
    <t>Piutang Retribusi</t>
  </si>
  <si>
    <t xml:space="preserve">      Penyisihan Piutang Retribusi</t>
  </si>
  <si>
    <t xml:space="preserve">            Piutang Retribusi Netto</t>
  </si>
  <si>
    <t>Piutang Hasil Pengelolaan Kekayaan Daerah yang Dipisahkan</t>
  </si>
  <si>
    <t xml:space="preserve">      Penyisihan Piutang Hasil Pengelolaan Kekayaan Daerah yang Dipisahkan</t>
  </si>
  <si>
    <t xml:space="preserve">            Piutang Hasil Pengelolaan Kekayaan Daerah yang Dipisahkan Netto</t>
  </si>
  <si>
    <t>Piutang Lain-Lain PAD yang Sah</t>
  </si>
  <si>
    <t xml:space="preserve">      Penyisihan Piutang Lain-Lain PAD yang Sah</t>
  </si>
  <si>
    <t xml:space="preserve">           Piutang Lain-Lain PAD yang Sah Netto</t>
  </si>
  <si>
    <t>Piutang Transfer Pemerintah Pusat/Dana Perimbangan</t>
  </si>
  <si>
    <t xml:space="preserve">      Penyisihan Transfer Pemerintah Pusat/Dana Perimbangan</t>
  </si>
  <si>
    <t xml:space="preserve">           Piutang Transfer Pemerintah Pusat/Dana Perimbangan Netto</t>
  </si>
  <si>
    <t>Piutang Lain-Lain Pendapatan yang Sah</t>
  </si>
  <si>
    <t xml:space="preserve">      Penyisihan Piutang Lain-Lain Pendapatan yang Sah</t>
  </si>
  <si>
    <t xml:space="preserve">           Piutang Lain-Lain Pendapatan yang Sah Netto</t>
  </si>
  <si>
    <t>Bagian Lancar tagihan Penjualan Angsuran</t>
  </si>
  <si>
    <t xml:space="preserve">      Penyisihan Bagian Lancar Tagihan Penjualan Angsuran</t>
  </si>
  <si>
    <t xml:space="preserve">            Bagian Lancar Tagihan Penjualan Angsuran Netto</t>
  </si>
  <si>
    <t>Piutang Dana Talangan</t>
  </si>
  <si>
    <t xml:space="preserve">      Penyisihan Piutang Dana Talangan</t>
  </si>
  <si>
    <t xml:space="preserve">            Piutang Dana Talangan Netto</t>
  </si>
  <si>
    <t>Beban Dibayar Dimuka</t>
  </si>
  <si>
    <t>Persediaan</t>
  </si>
  <si>
    <t>JUMLAH ASET LANCAR</t>
  </si>
  <si>
    <t>INVESTASI JANGKA PANJANG</t>
  </si>
  <si>
    <t>Investasi Non Permanen</t>
  </si>
  <si>
    <t>Dana Pinjaman pada Koperasi dan UKM</t>
  </si>
  <si>
    <t>Penyisihan Dana Pinjaman pada Koperasi dan UKM</t>
  </si>
  <si>
    <t>Jumlah Investasi Non Permanen</t>
  </si>
  <si>
    <t>Investasi Permanen</t>
  </si>
  <si>
    <t xml:space="preserve">Penyertaan Modal Pemerintah Daerah </t>
  </si>
  <si>
    <t>Jumlah Investasi Permanen</t>
  </si>
  <si>
    <t>JUMLAH INVESTASI JANGKA PANJANG</t>
  </si>
  <si>
    <t xml:space="preserve">Tanah </t>
  </si>
  <si>
    <t>Peralatan dan Mesin</t>
  </si>
  <si>
    <t>Gedung dan Bangunan</t>
  </si>
  <si>
    <t>Jalan, Irigasi dan Jaringan</t>
  </si>
  <si>
    <t>Aset Tetap Lainnya</t>
  </si>
  <si>
    <t>Akumulasi Penyusutan Aset Tetap</t>
  </si>
  <si>
    <t>JUMLAH ASET TETAP NETO</t>
  </si>
  <si>
    <t>DANA CADANGAN</t>
  </si>
  <si>
    <t>Dana Cadangan Pemilu Kepala Daerah</t>
  </si>
  <si>
    <t>JUMLAH DANA CADANGAN</t>
  </si>
  <si>
    <t xml:space="preserve">      Amortisasi Aset Tidak Berwujud</t>
  </si>
  <si>
    <t xml:space="preserve">            Aset Tidak Berwujud Netto</t>
  </si>
  <si>
    <t>Aset Lain-lain</t>
  </si>
  <si>
    <t xml:space="preserve">  Aset Kondisi Rusak Berat</t>
  </si>
  <si>
    <t xml:space="preserve">  Penggaduhan Ternak Sapi</t>
  </si>
  <si>
    <t xml:space="preserve">  Jaminan Reklamasi, Pasca Tambang, dan Kesungguhan</t>
  </si>
  <si>
    <t xml:space="preserve">  Aset yang Akan Diserahkan ke Pemda lain/pihak ketiga</t>
  </si>
  <si>
    <t xml:space="preserve">  Properti Investasi</t>
  </si>
  <si>
    <t xml:space="preserve">      Akumulasi Penyusutan Aset Lain-lain </t>
  </si>
  <si>
    <t xml:space="preserve">            Aset  Lain-lain Netto</t>
  </si>
  <si>
    <t>JUMLAH ASET LAINNYA NETO</t>
  </si>
  <si>
    <t>JUMLAH ASET</t>
  </si>
  <si>
    <t>KEWAJIBAN</t>
  </si>
  <si>
    <t>KEWAJIBAN JANGKA PENDEK</t>
  </si>
  <si>
    <t>Utang Perhitungan Fihak Ketiga (PFK)</t>
  </si>
  <si>
    <t>Utang Dana BOS</t>
  </si>
  <si>
    <t>Pendapatan diterima dimuka</t>
  </si>
  <si>
    <t xml:space="preserve">  Pendapatan diterima dimuka-Retribusi</t>
  </si>
  <si>
    <t xml:space="preserve">  Pendapatan diterima dimuka-Lain-Lain PAD yang Sah</t>
  </si>
  <si>
    <t xml:space="preserve">  Pendapatan diterima dimuka-Transfer Pemerintah Pusat/Dana Perimbangan</t>
  </si>
  <si>
    <t>Utang Belanja</t>
  </si>
  <si>
    <t xml:space="preserve">  Utang Belanja Pegawai</t>
  </si>
  <si>
    <t xml:space="preserve">  Utang Belanja Barang dan Jasa</t>
  </si>
  <si>
    <t xml:space="preserve">  Utang Belanja Barang dan Jasa BLUD</t>
  </si>
  <si>
    <t xml:space="preserve">  Utang Belanja Modal</t>
  </si>
  <si>
    <t xml:space="preserve">  Utang Transfer Bagi Hasil Pajak Daerah</t>
  </si>
  <si>
    <t xml:space="preserve">  Utang Belanja Lainnya</t>
  </si>
  <si>
    <t>Utang Jangka Pendek Lainnya</t>
  </si>
  <si>
    <t>Jumlah Kewajiban Jangka  Pendek</t>
  </si>
  <si>
    <t>JUMLAH KEWAJIBAN</t>
  </si>
  <si>
    <t xml:space="preserve">EKUITAS </t>
  </si>
  <si>
    <t xml:space="preserve">Ekuitas </t>
  </si>
  <si>
    <t>JUMLAH EKUITAS</t>
  </si>
  <si>
    <t>JUMLAH KEWAJIBAN DAN EKUITAS</t>
  </si>
  <si>
    <t>LPE</t>
  </si>
  <si>
    <t>2024</t>
  </si>
  <si>
    <t>EKUITAS AWAL</t>
  </si>
  <si>
    <t>Ekuitas Awal di Neraca</t>
  </si>
  <si>
    <t>Surplus (Defisit) - LO</t>
  </si>
  <si>
    <t>Dampak kumulatif perubahan kebijakan/kesalahan mendasar</t>
  </si>
  <si>
    <t xml:space="preserve"> - Koreksi/Penyesuaian Piutang Pajak</t>
  </si>
  <si>
    <t xml:space="preserve"> - Koreksi/Penyesuaian Piutang Retribusi</t>
  </si>
  <si>
    <t xml:space="preserve"> - Koreksi/Penyesuaian Piutang Lain-lain PAD yang Sah </t>
  </si>
  <si>
    <t xml:space="preserve"> - Koreksi/Penyesuaian Piutang Hasil Pengl. Kekayaan Daerah yang Dipisahkan </t>
  </si>
  <si>
    <t xml:space="preserve"> - Koreksi/Penyesuaian Piutang Transfer</t>
  </si>
  <si>
    <t xml:space="preserve"> - Koreksi/Penyesuaian Penyisihan Piutang</t>
  </si>
  <si>
    <t xml:space="preserve"> - Koreksi/Penyesuaian Penyisihan Bagian Lancar Tagihan Penjualan Angsuran</t>
  </si>
  <si>
    <t xml:space="preserve"> - Koreksi/Penyesuaian Beban Dibayar di Muka</t>
  </si>
  <si>
    <t xml:space="preserve"> - Koreksi/Penyesuaian Persediaan</t>
  </si>
  <si>
    <t xml:space="preserve"> - Koreksi/Penyesuaian Investasi Non Permanen</t>
  </si>
  <si>
    <t xml:space="preserve"> - Koreksi/Penyesuaian Penyisihan Investasi Non Permanen </t>
  </si>
  <si>
    <t xml:space="preserve"> - Koreksi/Penyesuaian Penyertaan Modal Pemerintah Daerah </t>
  </si>
  <si>
    <t xml:space="preserve"> - Koreksi/Penyesuaian Aset Tetap</t>
  </si>
  <si>
    <t xml:space="preserve"> - Koreksi/Penyesuaian Akumulasi Penyusutan Aset Tetap</t>
  </si>
  <si>
    <t xml:space="preserve"> - Koreksi/Penyesuaian Dana Cadangan</t>
  </si>
  <si>
    <t xml:space="preserve"> - Koreksi/Penyesuaian Aset Tidak Berwujud</t>
  </si>
  <si>
    <t xml:space="preserve"> - Koreksi/Penyesuaian Akumulasi Amortisasi Aset Tidak Berwujud</t>
  </si>
  <si>
    <t xml:space="preserve"> - Koreksi/Penyesuaian Aset Lain-Lain</t>
  </si>
  <si>
    <t xml:space="preserve"> - Koreksi/Penyesuaian Akumulasi Penyusutan Aset Lain-Lain</t>
  </si>
  <si>
    <t xml:space="preserve"> - Koreksi/Penyesuaian Kewajiban Jangka Pendek</t>
  </si>
  <si>
    <t xml:space="preserve"> - Koreksi/Penyesuaian Pendapatan Diterima di Muka</t>
  </si>
  <si>
    <t xml:space="preserve"> - Koreksi/Penyesuaian Lainnya</t>
  </si>
  <si>
    <t xml:space="preserve">   RK PPKD</t>
  </si>
  <si>
    <t xml:space="preserve">   Mutasi Antar SKPD</t>
  </si>
  <si>
    <t>EKUITAS AKHIR</t>
  </si>
  <si>
    <t>Ekuitas Akhir di Neraca</t>
  </si>
  <si>
    <t>Daftar Jurnal Penyesuaian</t>
  </si>
  <si>
    <t>No</t>
  </si>
  <si>
    <t>SKPD/Unit</t>
  </si>
  <si>
    <t>Jurnal Penyesuaian</t>
  </si>
  <si>
    <t>Debet</t>
  </si>
  <si>
    <t>Kredit</t>
  </si>
  <si>
    <t>Biro Pengadaan Barang dan Jasa</t>
  </si>
  <si>
    <t xml:space="preserve">- Mutasi Masuk antar Induk dan Anak Aset Peralatan dan Mesin </t>
  </si>
  <si>
    <t>1.3.02.05.02.0006</t>
  </si>
  <si>
    <t>Alat Rumah Tangga Lainnya (Home Use)</t>
  </si>
  <si>
    <t>1.3.02.05.03.0001</t>
  </si>
  <si>
    <t>Meja Kerja Pejabat</t>
  </si>
  <si>
    <t>1.3.02.05.03.0003</t>
  </si>
  <si>
    <t>Kursi Kerja Pejabat</t>
  </si>
  <si>
    <t>1.3.02.10.01.0002</t>
  </si>
  <si>
    <t>Personal Computer</t>
  </si>
  <si>
    <t>1.3.02.10.02.0002</t>
  </si>
  <si>
    <t xml:space="preserve">Peralatan Mini Computer </t>
  </si>
  <si>
    <t>1.3.07.01.05.0011</t>
  </si>
  <si>
    <t>Akumulasi Penyusutan Alat Rumah Tangga Lainnya (Home Use)</t>
  </si>
  <si>
    <t>1.3.07.01.05.0015</t>
  </si>
  <si>
    <t>Akumulasi Penyusutan Kursi Kerja Pejabat</t>
  </si>
  <si>
    <t>3.1.01.01.01.0001</t>
  </si>
  <si>
    <t>Ekuitas (Mutasi Antar SKPD)</t>
  </si>
  <si>
    <t xml:space="preserve">- Penyusutan Alat Angkutan </t>
  </si>
  <si>
    <t>8.1.08.01.02.0002</t>
  </si>
  <si>
    <t>Beban Penyusutan Alat Angkutan Darat Bermotor-Kendaraan Bermotor Penumpang</t>
  </si>
  <si>
    <t>1.3.07.01.02.0002</t>
  </si>
  <si>
    <t>Akumulasi Penyusutan Alat Angkutan Darat Bermotor-Kendaraan Bermotor Penumpang</t>
  </si>
  <si>
    <t>8.1.08.01.02.0004</t>
  </si>
  <si>
    <t>Beban Penyusutan Alat Angkutan Darat Bermotor-Kendaraan Bermotor Beroda Dua</t>
  </si>
  <si>
    <t>1.3.07.01.02.0004</t>
  </si>
  <si>
    <t>Akumulasi Penyusutan Alat Angkutan DaratBermotor-Kendaraan Bermotor Beroda Dua</t>
  </si>
  <si>
    <t>- Penyusutan Alat Bengkel dan Alat Ukur Biro Pengadaan Barang dan Jasa Setda Prov. Kalsel</t>
  </si>
  <si>
    <t>8.1.08.01.03.0007</t>
  </si>
  <si>
    <t>Beban Penyusutan Alat Bengkel Bermesin-Perkakas Bengkel Khusus</t>
  </si>
  <si>
    <t>1.3.07.01.03.0007</t>
  </si>
  <si>
    <t>Akumulasi Penyusutan Alat Bengkel Bermesin-Perkakas Bengkel Khusus</t>
  </si>
  <si>
    <t xml:space="preserve">- Penyusutan Alat Kantor dan Rumah Tangga </t>
  </si>
  <si>
    <t>8.1.08.01.05.0005</t>
  </si>
  <si>
    <t>Beban Penyusutan Alat Kantor-Alat Kantor Lainnya</t>
  </si>
  <si>
    <t>1.3.07.01.05.0005</t>
  </si>
  <si>
    <t>Akumulasi Penyusutan Alat Kantor-Alat Kantor Lainnya</t>
  </si>
  <si>
    <t>8.1.08.01.05.0006</t>
  </si>
  <si>
    <t>Beban Penyusutan Alat Rumah Tangga-Mebel</t>
  </si>
  <si>
    <t>1.3.07.01.05.0006</t>
  </si>
  <si>
    <t>Akumulasi Penyusutan Alat Rumah Tangga-Mebel</t>
  </si>
  <si>
    <t>8.1.02.03.02.0121</t>
  </si>
  <si>
    <t>Beban Penyusutan Alat Pendingin</t>
  </si>
  <si>
    <t>1.3.07.01.05.0009</t>
  </si>
  <si>
    <t>Akumulasi Penyusutan Alat Rumah Tangga-Alat Pendingin</t>
  </si>
  <si>
    <t>8.1.08.01.05.0011</t>
  </si>
  <si>
    <t>Beban Penyusutan Alat Rumah Tangga Lainnya (Home Use)</t>
  </si>
  <si>
    <t>Akumulasi Penyusutan Alat Rumah Tangga-Alat Rumah Tangga Lainnya (Home Use)</t>
  </si>
  <si>
    <t>8.1.02.01.04.0125</t>
  </si>
  <si>
    <t>Beban Peralatan dan Mesin-Alat Kantor dan Rumah Tangga-Meja dan Kursi Kerja/Rapat Pejabat-Meja Kerja Pejabat</t>
  </si>
  <si>
    <t>1.3.07.01.05.0013</t>
  </si>
  <si>
    <t>Akumulasi Penyusutan Meja dan Kursi Kerja/Rapat Pejabat-Meja Kerja Pejabat</t>
  </si>
  <si>
    <t>8.1.02.01.04.0127</t>
  </si>
  <si>
    <t>Beban Peralatan dan Mesin-Alat Kantor dan Rumah Tangga-Meja dan Kursi Kerja/Rapat Pejabat-Kursi Kerja Pejabat</t>
  </si>
  <si>
    <t>Akumulasi Penyusutan Meja dan Kursi Kerja/Rapat Pejabat-Kursi Kerja Pejabat</t>
  </si>
  <si>
    <t>8.1.02.01.04.0128</t>
  </si>
  <si>
    <t>Beban Peralatan dan Mesin-Alat Kantor dan Rumah Tangga-Meja dan Kursi Kerja/Rapat Pejabat-Kursi Rapat Pejabat</t>
  </si>
  <si>
    <t>1.3.07.01.05.0016</t>
  </si>
  <si>
    <t>Akumulasi Penyusutan Meja dan Kursi Kerja/Rapat Pejabat-Kursi Rapat Pejabat</t>
  </si>
  <si>
    <t>8.1.02.01.04.0131</t>
  </si>
  <si>
    <t>Beban Peralatan dan Mesin-Alat Kantor dan Rumah Tangga-Meja dan Kursi Kerja/Rapat Pejabat-Lemari dan Arsip Pejabat</t>
  </si>
  <si>
    <t>1.3.07.01.05.0019</t>
  </si>
  <si>
    <t>Akumulasi Penyusutan Meja dan Kursi Kerja/Rapat Pejabat-Lemari dan Arsip Pejabat</t>
  </si>
  <si>
    <t xml:space="preserve">- Penyusutan Alat Studio, Komunikasi dan Pemancar </t>
  </si>
  <si>
    <t>8.1.02.01.04.0132</t>
  </si>
  <si>
    <t>Beban Peralatan dan Mesin-Alat Studio, Komunikasi, dan Pemancar-Alat Studio-Peralatan Studio Audio</t>
  </si>
  <si>
    <t>1.3.07.01.06.0001</t>
  </si>
  <si>
    <t>Akumulasi Penyusutan Alat Studio-Peralatan Studio Audio</t>
  </si>
  <si>
    <t>8.1.02.01.04.0133</t>
  </si>
  <si>
    <t>Beban Penyusutan Peralatan Studio Video dan Film</t>
  </si>
  <si>
    <t>1.3.07.01.06.0002</t>
  </si>
  <si>
    <t>Akumulasi Penyusutan Alat Studio-Peralatan Studio Video dan Film</t>
  </si>
  <si>
    <t>8.1.02.01.04.0138</t>
  </si>
  <si>
    <t>Beban Peralatan dan Mesin-Alat Studio, Komunikasi, dan Pemancar-Alat Komunikasi-Alat Komunikasi Telephone</t>
  </si>
  <si>
    <t>1.3.07.01.06.0007</t>
  </si>
  <si>
    <t>Akumulasi Penyusutan Alat Komunikasi-Alat Komunikasi Telephone</t>
  </si>
  <si>
    <t xml:space="preserve">- Penyusutan Aset Komputer </t>
  </si>
  <si>
    <t>8.1.08.01.10.0002</t>
  </si>
  <si>
    <t>Beban Penyusutan Komputer Unit-Personal Computer</t>
  </si>
  <si>
    <t>1.3.07.01.10.0002</t>
  </si>
  <si>
    <t>Akumulasi Penyusutan Komputer Unit-Personal Computer</t>
  </si>
  <si>
    <t>8.1.08.01.10.0004</t>
  </si>
  <si>
    <t>Beban Penyusutan Peralatan Komputer-Peralatan Mainframe</t>
  </si>
  <si>
    <t>1.3.07.01.10.0004</t>
  </si>
  <si>
    <t>Akumulasi Penyusutan Peralatan Komputer- Peralatan Mainframe</t>
  </si>
  <si>
    <t>8.1.08.01.10.0005</t>
  </si>
  <si>
    <t>Beban Penyusutan Peralatan Komputer-Peralatan Mini Computer</t>
  </si>
  <si>
    <t>1.3.07.01.10.0005</t>
  </si>
  <si>
    <t>Akumulasi Penyusutan Peralatan Komputer- Peralatan Mini Computer</t>
  </si>
  <si>
    <t>8.1.08.01.10.0006</t>
  </si>
  <si>
    <t>Beban Penyusutan Peralatan Komputer-Peralatan Personal Computer</t>
  </si>
  <si>
    <t>1.3.07.01.10.0006</t>
  </si>
  <si>
    <t>Akumulasi Penyusutan Peralatan Komputer- Peralatan Personal Computer</t>
  </si>
  <si>
    <t>8.1.08.01.10.0007</t>
  </si>
  <si>
    <t>Beban Penyusutan Peralatan Komputer-Peralatan Jaringan</t>
  </si>
  <si>
    <t>1.3.07.01.10.0007</t>
  </si>
  <si>
    <t>Akumulasi Penyusutan Peralatan Komputer- Peralatan Jaringan</t>
  </si>
  <si>
    <t>8.1.08.01.10.0008</t>
  </si>
  <si>
    <t>Beban Penyusutan Peralatan Komputer-Peralatan Komputer Lainnya</t>
  </si>
  <si>
    <t>1.3.07.01.10.0008</t>
  </si>
  <si>
    <t>Akumulasi Penyusutan Peralatan Komputer-Peralatan Komputer Lainnya</t>
  </si>
  <si>
    <t xml:space="preserve">- Amortisasi Aset Tidak Berwujud </t>
  </si>
  <si>
    <t>8.1.08.06.01.0004</t>
  </si>
  <si>
    <t>Beban Amortisasi Aset Tidak Berwujud- Software</t>
  </si>
  <si>
    <t>1.5.05.01.01.0004</t>
  </si>
  <si>
    <t>Akumulasi Amortisasi Aset Tidak Berwujud-Software</t>
  </si>
  <si>
    <t>Jumlah</t>
  </si>
  <si>
    <t>DAFTAR PIUTANG</t>
  </si>
  <si>
    <t>SKPD: .........</t>
  </si>
  <si>
    <t>Tahun Anggaran 2024</t>
  </si>
  <si>
    <t>No.</t>
  </si>
  <si>
    <t>Saldo Awal</t>
  </si>
  <si>
    <t>Koreksi Saldo Awal</t>
  </si>
  <si>
    <t>Saldo Awal Setelah Koreksi</t>
  </si>
  <si>
    <t>Penambahan/Klaim</t>
  </si>
  <si>
    <t>Dibayar</t>
  </si>
  <si>
    <t>Saldo Akhir</t>
  </si>
  <si>
    <t>Tambah</t>
  </si>
  <si>
    <t>Kurang</t>
  </si>
  <si>
    <t>6 = (3+4-5)</t>
  </si>
  <si>
    <t>9 = (6+7-8)</t>
  </si>
  <si>
    <t>DAFTAR CADANGAN KERUGIAN PIUTANG (PENYISIHAN  PIUTANG TAK TERTAGIH)</t>
  </si>
  <si>
    <t>Klasifikasi Piutang</t>
  </si>
  <si>
    <t>Lancar (0-1 bulan)</t>
  </si>
  <si>
    <t>Kurang Lancar (1-3 bulan)</t>
  </si>
  <si>
    <t>Diragukan (3-12 bulan)</t>
  </si>
  <si>
    <t>Macet (&gt;12 bulan)</t>
  </si>
  <si>
    <t>7 = (3+4+5+6)</t>
  </si>
  <si>
    <t>a</t>
  </si>
  <si>
    <t>Piutang:</t>
  </si>
  <si>
    <t>Piutang Sewa Kios</t>
  </si>
  <si>
    <t>Piutang Sewa Tempat Fotocopy</t>
  </si>
  <si>
    <t>Piutang Warung Makan</t>
  </si>
  <si>
    <t>Piutang Lahan Parkir</t>
  </si>
  <si>
    <t>Piutang Sewa Kantin</t>
  </si>
  <si>
    <t>Total Piutang</t>
  </si>
  <si>
    <t>b</t>
  </si>
  <si>
    <t>% Penyisihan</t>
  </si>
  <si>
    <t>c</t>
  </si>
  <si>
    <t>Penyisihan Piutang</t>
  </si>
  <si>
    <t>KERTAS KERJA BEBAN DIBAYAR DI MUKA</t>
  </si>
  <si>
    <t>TANGGAL KONTRAK</t>
  </si>
  <si>
    <t>JANGKA WAKTU SEWA (Th)</t>
  </si>
  <si>
    <t>Nilai Kontrak</t>
  </si>
  <si>
    <t>Sewa …......................</t>
  </si>
  <si>
    <t>Per Tahun</t>
  </si>
  <si>
    <t>Per Bulan</t>
  </si>
  <si>
    <t>28 Februari 2024 - Desember 2024</t>
  </si>
  <si>
    <t>10 Bulan</t>
  </si>
  <si>
    <t>Januari 2025 - Desember 2025</t>
  </si>
  <si>
    <t>12 Bulan</t>
  </si>
  <si>
    <t>Januari 2026 - Desember 2026</t>
  </si>
  <si>
    <t>Januari 2027 - 28 Februari 2027</t>
  </si>
  <si>
    <t>2 Bulan</t>
  </si>
  <si>
    <t>Saldo Awal Setlah Koreksi</t>
  </si>
  <si>
    <t>Mutasi</t>
  </si>
  <si>
    <t xml:space="preserve">Tambah </t>
  </si>
  <si>
    <t>9 =( 6+7-8)</t>
  </si>
  <si>
    <t>REKAP LAPORAN PERSEDIAAN (Gabungan Induk dan Anak)</t>
  </si>
  <si>
    <t>SKPD …......</t>
  </si>
  <si>
    <t>NO.</t>
  </si>
  <si>
    <t>SALDO AWAL</t>
  </si>
  <si>
    <t>SALDO AKHIR</t>
  </si>
  <si>
    <t>NILAI YANG DI JURNAL</t>
  </si>
  <si>
    <t>POSISI JURNAL BEBAN PERSEDIAAN</t>
  </si>
  <si>
    <t>Persediaan Barang Pakai Habis</t>
  </si>
  <si>
    <t>Bahan Bangunan dan Konstruksi</t>
  </si>
  <si>
    <t>Bahan Kimia</t>
  </si>
  <si>
    <t>Bahan Bakar dan Pelumas</t>
  </si>
  <si>
    <t>Bahan Baku</t>
  </si>
  <si>
    <t>Bahan Kimia Nuklir</t>
  </si>
  <si>
    <t>Barang Dalam Proses</t>
  </si>
  <si>
    <t>Bahan/Bibit Tanaman</t>
  </si>
  <si>
    <t>Isi Tabung Pemadam Kebakaran</t>
  </si>
  <si>
    <t>Isi Tabung Gas</t>
  </si>
  <si>
    <t>Bahan/Bibit Ternak/Bibit Ikan</t>
  </si>
  <si>
    <t>Bahan Lainnya</t>
  </si>
  <si>
    <t>Suku Cadang Alat Angkutan</t>
  </si>
  <si>
    <t>Suku Cadang Alat Besar</t>
  </si>
  <si>
    <t>Suku Cadang Alat Kedokteran</t>
  </si>
  <si>
    <t>Suku Cadang Alat Laboratorium</t>
  </si>
  <si>
    <t>Suku Cadang Alat Pemancar</t>
  </si>
  <si>
    <t>Suku Cadang Alat Studio dan Komunikasi</t>
  </si>
  <si>
    <t>Suku Cadang Alat Pertanian</t>
  </si>
  <si>
    <t>Suku Cadang Alat Bengkel</t>
  </si>
  <si>
    <t>Persediaan dari Belanja Bantuan Sosial</t>
  </si>
  <si>
    <t>Suku Cadang Lainnya</t>
  </si>
  <si>
    <t>Alat Tulis Kantor</t>
  </si>
  <si>
    <t>Kertas dan Cover</t>
  </si>
  <si>
    <t>Bahan Cetak</t>
  </si>
  <si>
    <t>Benda Pos</t>
  </si>
  <si>
    <t>Persediaan Dokumen/Administrasi Tender</t>
  </si>
  <si>
    <t>Bahan Komputer</t>
  </si>
  <si>
    <t>Perabot Kantor</t>
  </si>
  <si>
    <t>Alat Listrik</t>
  </si>
  <si>
    <t>Perlengkapan Dinas</t>
  </si>
  <si>
    <t>Kaporlap dan Perlengkapan Satwa</t>
  </si>
  <si>
    <t>Perlengkapan Pendukung Olahraga</t>
  </si>
  <si>
    <t>Suvenir/Cendera Mata</t>
  </si>
  <si>
    <t>Alat/Bahan untuk Kegiatan Kantor Lainnya</t>
  </si>
  <si>
    <t>Obat</t>
  </si>
  <si>
    <t>Obat-obatan Lainnya</t>
  </si>
  <si>
    <t>Persediaan untuk Dijual/Diserahkan KepadaMasyarakat</t>
  </si>
  <si>
    <t>Persediaan Untuk Dijual/Diserahkan Lainnya</t>
  </si>
  <si>
    <t>Persediaan Untuk Tujuan Strategis/Berjaga-Jaga</t>
  </si>
  <si>
    <t>Persediaan Untuk Tujuan Strategis/Berjaga-Jaga Lainnya</t>
  </si>
  <si>
    <t>Natura</t>
  </si>
  <si>
    <t>Pakan</t>
  </si>
  <si>
    <t>Natura dan Pakan Lainnya</t>
  </si>
  <si>
    <t>Persediaan Penelitian Biologi</t>
  </si>
  <si>
    <t>Persediaan Penelitian Biologi Lainnya</t>
  </si>
  <si>
    <t>Persediaan Penelitian Teknologi</t>
  </si>
  <si>
    <t>Persediaan Penelitian Lainnya</t>
  </si>
  <si>
    <t>Persediaan Makanan dan Minuman Rapat</t>
  </si>
  <si>
    <t>Persediaan Makanan dan Minuman Jamuan Tamu</t>
  </si>
  <si>
    <t>Persediaan Penambah Daya Tahan Tubuh</t>
  </si>
  <si>
    <t>Persediaan Makanan dan Minuman pada Fasilitas Pelayanan Urusan Pendidikan</t>
  </si>
  <si>
    <t>Persediaan Makanan dan Minuman pada Fasilitas Pelayanan Urusan Kesehatan</t>
  </si>
  <si>
    <t>Persediaan Makanan dan Minuman pada Fasilitas Pelayanan Urusan Sosial</t>
  </si>
  <si>
    <t>Persediaan Makanan dan Minuman Aktivitas Lapangan</t>
  </si>
  <si>
    <t>Persediaan Pakaian Dinas dan Atribut Pimpinan dan Anggota DPRD</t>
  </si>
  <si>
    <t>Persediaan Pakaian Sipil Harian (PSH)</t>
  </si>
  <si>
    <t>Persediaan Pakaian Sipil Lengkap (PSL)</t>
  </si>
  <si>
    <t>Persediaan Pakaian Dinas Harian (PDH)</t>
  </si>
  <si>
    <t>Persediaan Pakaian Dinas Lapangan (PDL)</t>
  </si>
  <si>
    <t>Persediaan Pakaian Sipil Resmi (PSR)</t>
  </si>
  <si>
    <t>Persediaan Pakaian Penyelamatan</t>
  </si>
  <si>
    <t>Persediaan Pakaian Siaga</t>
  </si>
  <si>
    <t>Persediaan Pakaian Pelatihan Kerja</t>
  </si>
  <si>
    <t>Persediaan Pakaian Kerja Laboratorium</t>
  </si>
  <si>
    <t>Persediaan Pakaian Kerja Bengkel</t>
  </si>
  <si>
    <t>Persediaan Pakaian KORPRI</t>
  </si>
  <si>
    <t>Persediaan Pakaian Adat Daerah</t>
  </si>
  <si>
    <t>Persediaan Pakaian Batik Tradisional</t>
  </si>
  <si>
    <t>Persediaan Pakaian Olahraga</t>
  </si>
  <si>
    <t>Persediaan Pakaian Paskibraka</t>
  </si>
  <si>
    <t>Persediaan Pakaian Jas/Safari</t>
  </si>
  <si>
    <t>Persediaan Dalam Proses</t>
  </si>
  <si>
    <t>Persediaan Dalam Proses Lainnya</t>
  </si>
  <si>
    <t>Persediaan Barang Tak Habis Pakai</t>
  </si>
  <si>
    <t>Komponen Jembatan Baja</t>
  </si>
  <si>
    <t>Komponen Jembatan Pratekan</t>
  </si>
  <si>
    <t>Komponen Peralatan</t>
  </si>
  <si>
    <t>Komponen Rambu-Rambu</t>
  </si>
  <si>
    <t>Attachment</t>
  </si>
  <si>
    <t>Komponen Lainnya</t>
  </si>
  <si>
    <t>Pipa Air Besi Tuang (DCI)</t>
  </si>
  <si>
    <t>Pipa Asbes Semen (ACP)</t>
  </si>
  <si>
    <t>Pipa Baja</t>
  </si>
  <si>
    <t>Pipa Beton Pratekan</t>
  </si>
  <si>
    <t>Pipa Fiber Glass</t>
  </si>
  <si>
    <t>Pipa Plastik PVC (UPVC)</t>
  </si>
  <si>
    <t>Pipa Lainnya</t>
  </si>
  <si>
    <t>TOTAL PERSEDIAAN</t>
  </si>
  <si>
    <t>REKAP SALDO AWAL PERSEDIAAN (Masing-masing Induk dan Anak)</t>
  </si>
  <si>
    <t>Dinas…......</t>
  </si>
  <si>
    <t>UPT …...</t>
  </si>
  <si>
    <t>Biro Pengadaan Barang dan jasa</t>
  </si>
  <si>
    <t>UPT ….....</t>
  </si>
  <si>
    <t>Gabungan Saldo Awal Persediaan</t>
  </si>
  <si>
    <t>JUMLAH</t>
  </si>
  <si>
    <t>REKAP SALDO AKHIR PERSEDIAAN (Masing-masing Induk dan Anak)</t>
  </si>
  <si>
    <t>UPT …....</t>
  </si>
  <si>
    <t>DAFTAR UTANG BELANJA</t>
  </si>
  <si>
    <t>a. Utang Belanja Pegawai</t>
  </si>
  <si>
    <t>…......</t>
  </si>
  <si>
    <t>Total Utang Belanja Pegawai</t>
  </si>
  <si>
    <t>b. Utang Belanja Barang dan Jasa</t>
  </si>
  <si>
    <t>Listrik</t>
  </si>
  <si>
    <t>Telepon</t>
  </si>
  <si>
    <t>Air</t>
  </si>
  <si>
    <t>Total Utang Belanja Barang dan Jasa</t>
  </si>
  <si>
    <t>c. Utang Belanja Barang dan Jasa BLUD</t>
  </si>
  <si>
    <t>Total Utang Belanja Barang dan Jasa BLUD</t>
  </si>
  <si>
    <t>d. Utang Belanja Modal</t>
  </si>
  <si>
    <t>Total Utang Belanja Modal</t>
  </si>
  <si>
    <t>Jumlah Utang Belanja</t>
  </si>
  <si>
    <t>Daftar Utang Belanja (Masing-masing Induk dan Anak)</t>
  </si>
  <si>
    <t>Dinas ….......</t>
  </si>
  <si>
    <t>UPT…......</t>
  </si>
  <si>
    <t>Gabungan Saldo Utang Belanja</t>
  </si>
  <si>
    <t>KERTAS KERJA PENDAPATAN DIBAYAR DI MUKA</t>
  </si>
  <si>
    <t>JNGKA WAKTU (TH)</t>
  </si>
  <si>
    <t>Sewa Ruangan …......</t>
  </si>
  <si>
    <t>1 Okt 2024</t>
  </si>
  <si>
    <t>1 Oktober 2024 - Desember 2024</t>
  </si>
  <si>
    <t>3 Bulan</t>
  </si>
  <si>
    <t>a+b+c : Pendapatan Diterima di Muka Tahun 2024</t>
  </si>
  <si>
    <t>b+c : Pendapatan Diterima di Muka Tahun 2025</t>
  </si>
  <si>
    <t>Januari 2027 - 30 September 2027</t>
  </si>
  <si>
    <t>9 Bulan</t>
  </si>
  <si>
    <t>c : Pendapatan Diterima di Muka Tahun 2026</t>
  </si>
  <si>
    <t>Rek. Normal</t>
  </si>
  <si>
    <t>Neraca</t>
  </si>
  <si>
    <t>Aset</t>
  </si>
  <si>
    <t>Kewajiban</t>
  </si>
  <si>
    <t>Ekuitas</t>
  </si>
  <si>
    <t>Lap. Realisasi Anggaran</t>
  </si>
  <si>
    <t>Pendapatan (LRA)</t>
  </si>
  <si>
    <t>Belanja (LRA)</t>
  </si>
  <si>
    <t>Lap. Operasional</t>
  </si>
  <si>
    <t>Pembiayaan</t>
  </si>
  <si>
    <t>Pendapatan (LO)</t>
  </si>
  <si>
    <t>Beban (LO)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</si>
</sst>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4">
    <numFmt numFmtId="41" formatCode="_-* #,##0_-;\-* #,##0_-;_-* &quot;-&quot;_-;_-@_-"/>
    <numFmt numFmtId="176" formatCode="_-* #,##0.00_-;\-* #,##0.00_-;_-* &quot;-&quot;??_-;_-@_-"/>
    <numFmt numFmtId="177" formatCode="_-&quot;Rp&quot;* #,##0.00_-;\-&quot;Rp&quot;* #,##0.00_-;_-&quot;Rp&quot;* &quot;-&quot;??_-;_-@_-"/>
    <numFmt numFmtId="178" formatCode="_-&quot;Rp&quot;* #,##0_-;\-&quot;Rp&quot;* #,##0_-;_-&quot;Rp&quot;* &quot;-&quot;??_-;_-@_-"/>
    <numFmt numFmtId="179" formatCode="_(* #,##0_);_(* \(#,##0\);_(* &quot;-&quot;_);_(@_)"/>
    <numFmt numFmtId="180" formatCode="_(* #,##0.00_);_(* \(#,##0.00\);_(* &quot;-&quot;??_);_(@_)"/>
    <numFmt numFmtId="181" formatCode="_-* #,##0_-;\-* #,##0_-;_-* &quot;-&quot;_-;_-@"/>
    <numFmt numFmtId="182" formatCode="_-* #,##0.00_-;\-* #,##0.00_-;_-* &quot;-&quot;_-;_-@"/>
    <numFmt numFmtId="183" formatCode="_(* #,##0.00_);_(* \(#,##0.00\);_(* &quot;-&quot;_);_(@_)"/>
    <numFmt numFmtId="184" formatCode="dd\-mmm\-yy"/>
    <numFmt numFmtId="185" formatCode="_-* #,##0.00_-;\-* #,##0.00_-;_-* &quot;-&quot;??_-;_-@"/>
    <numFmt numFmtId="186" formatCode="_-* #,##0.00_-;\-* #,##0.00_-;_-* &quot;-&quot;_-;_-@_-"/>
    <numFmt numFmtId="187" formatCode="#,##0.00_);\(#,##0.00\);\-"/>
    <numFmt numFmtId="188" formatCode="_-* #,##0.0000000000_-;\-* #,##0.0000000000_-;_-* &quot;-&quot;_-;_-@_-"/>
  </numFmts>
  <fonts count="68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</font>
    <font>
      <sz val="11"/>
      <color theme="1"/>
      <name val="Calibri"/>
      <charset val="134"/>
    </font>
    <font>
      <b/>
      <sz val="10"/>
      <color theme="1"/>
      <name val="Arial"/>
      <charset val="134"/>
    </font>
    <font>
      <sz val="10"/>
      <color theme="1"/>
      <name val="Arial"/>
      <charset val="134"/>
    </font>
    <font>
      <sz val="11"/>
      <name val="Calibri"/>
      <charset val="134"/>
    </font>
    <font>
      <b/>
      <sz val="11"/>
      <color rgb="FF000000"/>
      <name val="Calibri"/>
      <charset val="134"/>
    </font>
    <font>
      <b/>
      <sz val="11"/>
      <color theme="1"/>
      <name val="Calibri"/>
      <charset val="0"/>
    </font>
    <font>
      <sz val="11"/>
      <name val="Calibri"/>
      <charset val="0"/>
    </font>
    <font>
      <sz val="11"/>
      <color theme="1"/>
      <name val="Calibri"/>
      <charset val="0"/>
      <scheme val="minor"/>
    </font>
    <font>
      <sz val="11"/>
      <color rgb="FF000000"/>
      <name val="Calibri"/>
      <charset val="0"/>
    </font>
    <font>
      <b/>
      <sz val="11"/>
      <color theme="1"/>
      <name val="Arial"/>
      <charset val="0"/>
    </font>
    <font>
      <sz val="11"/>
      <color theme="1"/>
      <name val="Arial"/>
      <charset val="0"/>
    </font>
    <font>
      <sz val="11"/>
      <color rgb="FF212529"/>
      <name val="Arial"/>
      <charset val="134"/>
    </font>
    <font>
      <b/>
      <sz val="11"/>
      <color theme="1"/>
      <name val="Calibri"/>
      <charset val="134"/>
      <scheme val="minor"/>
    </font>
    <font>
      <b/>
      <sz val="11"/>
      <color indexed="8"/>
      <name val="Calibri"/>
      <charset val="134"/>
      <scheme val="minor"/>
    </font>
    <font>
      <b/>
      <sz val="11"/>
      <name val="Calibri"/>
      <charset val="134"/>
      <scheme val="minor"/>
    </font>
    <font>
      <sz val="11"/>
      <color indexed="8"/>
      <name val="Calibri"/>
      <charset val="134"/>
      <scheme val="minor"/>
    </font>
    <font>
      <b/>
      <sz val="11"/>
      <color indexed="8"/>
      <name val="Calibri"/>
      <charset val="0"/>
      <scheme val="minor"/>
    </font>
    <font>
      <sz val="11"/>
      <color indexed="8"/>
      <name val="Calibri"/>
      <charset val="0"/>
      <scheme val="minor"/>
    </font>
    <font>
      <b/>
      <sz val="10"/>
      <name val="Arial Narrow"/>
      <charset val="134"/>
    </font>
    <font>
      <b/>
      <sz val="9"/>
      <name val="Arial"/>
      <charset val="134"/>
    </font>
    <font>
      <sz val="10"/>
      <name val="Arial Narrow"/>
      <charset val="134"/>
    </font>
    <font>
      <b/>
      <sz val="10"/>
      <color theme="0"/>
      <name val="Arial Narrow"/>
      <charset val="134"/>
    </font>
    <font>
      <sz val="10"/>
      <color theme="0"/>
      <name val="Arial Narrow"/>
      <charset val="134"/>
    </font>
    <font>
      <b/>
      <sz val="10"/>
      <color rgb="FF000000"/>
      <name val="Arial"/>
      <charset val="134"/>
    </font>
    <font>
      <b/>
      <sz val="10"/>
      <color theme="0"/>
      <name val="Arial"/>
      <charset val="134"/>
    </font>
    <font>
      <b/>
      <sz val="11"/>
      <color theme="0"/>
      <name val="Calibri"/>
      <charset val="134"/>
      <scheme val="minor"/>
    </font>
    <font>
      <sz val="11"/>
      <color rgb="FFFF0000"/>
      <name val="Calibri"/>
      <charset val="134"/>
      <scheme val="minor"/>
    </font>
    <font>
      <b/>
      <sz val="11"/>
      <color indexed="8"/>
      <name val="Univers Condensed"/>
      <charset val="238"/>
    </font>
    <font>
      <sz val="11"/>
      <color indexed="8"/>
      <name val="Univers Condensed"/>
      <charset val="238"/>
    </font>
    <font>
      <b/>
      <u/>
      <sz val="11"/>
      <color indexed="8"/>
      <name val="Univers Condensed"/>
      <charset val="238"/>
    </font>
    <font>
      <sz val="11"/>
      <color rgb="FF000000"/>
      <name val="Univers Condensed"/>
      <charset val="134"/>
    </font>
    <font>
      <sz val="11"/>
      <color indexed="8"/>
      <name val="Univers Condensed"/>
      <charset val="134"/>
    </font>
    <font>
      <b/>
      <sz val="11"/>
      <name val="Univers Condensed"/>
      <charset val="238"/>
    </font>
    <font>
      <b/>
      <u/>
      <sz val="11"/>
      <name val="Univers Condensed"/>
      <charset val="238"/>
    </font>
    <font>
      <sz val="11"/>
      <name val="Univers Condensed"/>
      <charset val="238"/>
    </font>
    <font>
      <sz val="11"/>
      <name val="Univers Condensed"/>
      <charset val="134"/>
    </font>
    <font>
      <sz val="11"/>
      <color theme="1"/>
      <name val="Univers Condensed"/>
      <charset val="238"/>
    </font>
    <font>
      <b/>
      <sz val="11"/>
      <color theme="1"/>
      <name val="Univers Condensed"/>
      <charset val="238"/>
    </font>
    <font>
      <sz val="11"/>
      <color indexed="8"/>
      <name val="Univers Condensed"/>
      <charset val="0"/>
    </font>
    <font>
      <b/>
      <sz val="11"/>
      <color indexed="8"/>
      <name val="Univers Condensed"/>
      <charset val="134"/>
    </font>
    <font>
      <b/>
      <sz val="11"/>
      <color rgb="FF000000"/>
      <name val="Univers Condensed"/>
      <charset val="134"/>
    </font>
    <font>
      <b/>
      <sz val="11"/>
      <color indexed="8"/>
      <name val="Univers Condensed"/>
      <charset val="0"/>
    </font>
    <font>
      <sz val="1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"/>
      <scheme val="minor"/>
    </font>
    <font>
      <u/>
      <sz val="11"/>
      <color theme="10"/>
      <name val="Calibri"/>
      <charset val="1"/>
      <scheme val="minor"/>
    </font>
    <font>
      <sz val="10"/>
      <name val="Arial"/>
      <charset val="134"/>
    </font>
    <font>
      <sz val="10"/>
      <name val="Tahoma"/>
      <charset val="134"/>
    </font>
  </fonts>
  <fills count="6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C000"/>
        <bgColor rgb="FFFFC000"/>
      </patternFill>
    </fill>
    <fill>
      <patternFill patternType="solid">
        <fgColor rgb="FFD8D8D8"/>
        <bgColor rgb="FFD8D8D8"/>
      </patternFill>
    </fill>
    <fill>
      <patternFill patternType="solid">
        <fgColor theme="9"/>
        <bgColor theme="9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399975585192419"/>
        <bgColor rgb="FFFFC000"/>
      </patternFill>
    </fill>
    <fill>
      <patternFill patternType="solid">
        <fgColor rgb="FFE36C09"/>
        <bgColor rgb="FFE36C09"/>
      </patternFill>
    </fill>
    <fill>
      <patternFill patternType="solid">
        <fgColor theme="9" tint="-0.249977111117893"/>
        <bgColor rgb="FFFFC000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rgb="FFE36C09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3333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3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6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176" fontId="0" fillId="0" borderId="0" applyFont="0" applyFill="0" applyBorder="0" applyAlignment="0" applyProtection="0"/>
    <xf numFmtId="177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/>
    <xf numFmtId="178" fontId="1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" fillId="44" borderId="55" applyNumberFormat="0" applyFon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56" applyNumberFormat="0" applyFill="0" applyAlignment="0" applyProtection="0">
      <alignment vertical="center"/>
    </xf>
    <xf numFmtId="0" fontId="52" fillId="0" borderId="56" applyNumberFormat="0" applyFill="0" applyAlignment="0" applyProtection="0">
      <alignment vertical="center"/>
    </xf>
    <xf numFmtId="0" fontId="53" fillId="0" borderId="57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45" borderId="58" applyNumberFormat="0" applyAlignment="0" applyProtection="0">
      <alignment vertical="center"/>
    </xf>
    <xf numFmtId="0" fontId="55" fillId="46" borderId="59" applyNumberFormat="0" applyAlignment="0" applyProtection="0">
      <alignment vertical="center"/>
    </xf>
    <xf numFmtId="0" fontId="56" fillId="46" borderId="58" applyNumberFormat="0" applyAlignment="0" applyProtection="0">
      <alignment vertical="center"/>
    </xf>
    <xf numFmtId="0" fontId="57" fillId="47" borderId="60" applyNumberFormat="0" applyAlignment="0" applyProtection="0">
      <alignment vertical="center"/>
    </xf>
    <xf numFmtId="0" fontId="58" fillId="0" borderId="61" applyNumberFormat="0" applyFill="0" applyAlignment="0" applyProtection="0">
      <alignment vertical="center"/>
    </xf>
    <xf numFmtId="0" fontId="59" fillId="0" borderId="62" applyNumberFormat="0" applyFill="0" applyAlignment="0" applyProtection="0">
      <alignment vertical="center"/>
    </xf>
    <xf numFmtId="0" fontId="60" fillId="48" borderId="0" applyNumberFormat="0" applyBorder="0" applyAlignment="0" applyProtection="0">
      <alignment vertical="center"/>
    </xf>
    <xf numFmtId="0" fontId="61" fillId="49" borderId="0" applyNumberFormat="0" applyBorder="0" applyAlignment="0" applyProtection="0">
      <alignment vertical="center"/>
    </xf>
    <xf numFmtId="0" fontId="62" fillId="50" borderId="0" applyNumberFormat="0" applyBorder="0" applyAlignment="0" applyProtection="0">
      <alignment vertical="center"/>
    </xf>
    <xf numFmtId="0" fontId="63" fillId="51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3" fillId="53" borderId="0" applyNumberFormat="0" applyBorder="0" applyAlignment="0" applyProtection="0">
      <alignment vertical="center"/>
    </xf>
    <xf numFmtId="0" fontId="63" fillId="5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3" fillId="33" borderId="0" applyNumberFormat="0" applyBorder="0" applyAlignment="0" applyProtection="0">
      <alignment vertical="center"/>
    </xf>
    <xf numFmtId="0" fontId="63" fillId="55" borderId="0" applyNumberFormat="0" applyBorder="0" applyAlignment="0" applyProtection="0">
      <alignment vertical="center"/>
    </xf>
    <xf numFmtId="0" fontId="10" fillId="56" borderId="0" applyNumberFormat="0" applyBorder="0" applyAlignment="0" applyProtection="0">
      <alignment vertical="center"/>
    </xf>
    <xf numFmtId="0" fontId="10" fillId="57" borderId="0" applyNumberFormat="0" applyBorder="0" applyAlignment="0" applyProtection="0">
      <alignment vertical="center"/>
    </xf>
    <xf numFmtId="0" fontId="63" fillId="35" borderId="0" applyNumberFormat="0" applyBorder="0" applyAlignment="0" applyProtection="0">
      <alignment vertical="center"/>
    </xf>
    <xf numFmtId="0" fontId="63" fillId="58" borderId="0" applyNumberFormat="0" applyBorder="0" applyAlignment="0" applyProtection="0">
      <alignment vertical="center"/>
    </xf>
    <xf numFmtId="0" fontId="10" fillId="5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3" fillId="60" borderId="0" applyNumberFormat="0" applyBorder="0" applyAlignment="0" applyProtection="0">
      <alignment vertical="center"/>
    </xf>
    <xf numFmtId="0" fontId="63" fillId="61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63" fillId="62" borderId="0" applyNumberFormat="0" applyBorder="0" applyAlignment="0" applyProtection="0">
      <alignment vertical="center"/>
    </xf>
    <xf numFmtId="0" fontId="63" fillId="6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41" borderId="0" applyNumberFormat="0" applyBorder="0" applyAlignment="0" applyProtection="0">
      <alignment vertical="center"/>
    </xf>
    <xf numFmtId="0" fontId="63" fillId="6" borderId="0" applyNumberFormat="0" applyBorder="0" applyAlignment="0" applyProtection="0">
      <alignment vertical="center"/>
    </xf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64" fillId="0" borderId="0" applyFont="0" applyFill="0" applyBorder="0" applyAlignment="0" applyProtection="0"/>
    <xf numFmtId="179" fontId="64" fillId="0" borderId="0" applyFont="0" applyFill="0" applyBorder="0" applyAlignment="0" applyProtection="0"/>
    <xf numFmtId="179" fontId="64" fillId="0" borderId="0" applyFont="0" applyFill="0" applyBorder="0" applyAlignment="0" applyProtection="0"/>
    <xf numFmtId="179" fontId="64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6" fillId="0" borderId="0"/>
    <xf numFmtId="0" fontId="1" fillId="0" borderId="0"/>
    <xf numFmtId="0" fontId="64" fillId="0" borderId="0"/>
    <xf numFmtId="0" fontId="64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67" fillId="0" borderId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179" fontId="10" fillId="0" borderId="0" applyFont="0" applyFill="0" applyBorder="0" applyAlignment="0" applyProtection="0"/>
  </cellStyleXfs>
  <cellXfs count="537">
    <xf numFmtId="0" fontId="0" fillId="0" borderId="0" xfId="0"/>
    <xf numFmtId="0" fontId="1" fillId="0" borderId="0" xfId="59"/>
    <xf numFmtId="0" fontId="2" fillId="0" borderId="0" xfId="59" applyFont="1" applyAlignment="1">
      <alignment horizontal="center"/>
    </xf>
    <xf numFmtId="0" fontId="3" fillId="0" borderId="0" xfId="59" applyFont="1"/>
    <xf numFmtId="0" fontId="2" fillId="2" borderId="1" xfId="59" applyFont="1" applyFill="1" applyBorder="1" applyAlignment="1">
      <alignment horizontal="center" vertical="center"/>
    </xf>
    <xf numFmtId="0" fontId="4" fillId="2" borderId="1" xfId="59" applyFont="1" applyFill="1" applyBorder="1" applyAlignment="1">
      <alignment horizontal="center" vertical="center" wrapText="1"/>
    </xf>
    <xf numFmtId="0" fontId="3" fillId="0" borderId="2" xfId="59" applyFont="1" applyBorder="1" applyAlignment="1">
      <alignment horizontal="center" vertical="center"/>
    </xf>
    <xf numFmtId="0" fontId="5" fillId="0" borderId="2" xfId="59" applyFont="1" applyBorder="1" applyAlignment="1">
      <alignment vertical="center" wrapText="1"/>
    </xf>
    <xf numFmtId="0" fontId="5" fillId="0" borderId="2" xfId="59" applyFont="1" applyBorder="1" applyAlignment="1">
      <alignment horizontal="center" vertical="center" wrapText="1"/>
    </xf>
    <xf numFmtId="181" fontId="5" fillId="0" borderId="2" xfId="59" applyNumberFormat="1" applyFont="1" applyBorder="1" applyAlignment="1">
      <alignment vertical="center" wrapText="1"/>
    </xf>
    <xf numFmtId="4" fontId="5" fillId="0" borderId="2" xfId="59" applyNumberFormat="1" applyFont="1" applyBorder="1" applyAlignment="1">
      <alignment horizontal="right" vertical="center" wrapText="1"/>
    </xf>
    <xf numFmtId="0" fontId="4" fillId="3" borderId="3" xfId="59" applyFont="1" applyFill="1" applyBorder="1" applyAlignment="1">
      <alignment horizontal="center" vertical="center" wrapText="1"/>
    </xf>
    <xf numFmtId="0" fontId="4" fillId="3" borderId="4" xfId="59" applyFont="1" applyFill="1" applyBorder="1" applyAlignment="1">
      <alignment horizontal="center" vertical="center" wrapText="1"/>
    </xf>
    <xf numFmtId="0" fontId="4" fillId="3" borderId="5" xfId="59" applyFont="1" applyFill="1" applyBorder="1" applyAlignment="1">
      <alignment horizontal="center" vertical="center" wrapText="1"/>
    </xf>
    <xf numFmtId="4" fontId="4" fillId="3" borderId="6" xfId="59" applyNumberFormat="1" applyFont="1" applyFill="1" applyBorder="1" applyAlignment="1">
      <alignment horizontal="right" vertical="center" wrapText="1"/>
    </xf>
    <xf numFmtId="182" fontId="3" fillId="0" borderId="0" xfId="59" applyNumberFormat="1" applyFont="1" applyAlignment="1">
      <alignment horizontal="left"/>
    </xf>
    <xf numFmtId="182" fontId="3" fillId="0" borderId="0" xfId="59" applyNumberFormat="1" applyFont="1"/>
    <xf numFmtId="182" fontId="3" fillId="0" borderId="7" xfId="59" applyNumberFormat="1" applyFont="1" applyBorder="1"/>
    <xf numFmtId="182" fontId="2" fillId="0" borderId="0" xfId="59" applyNumberFormat="1" applyFont="1"/>
    <xf numFmtId="0" fontId="2" fillId="2" borderId="8" xfId="59" applyFont="1" applyFill="1" applyBorder="1" applyAlignment="1">
      <alignment horizontal="center"/>
    </xf>
    <xf numFmtId="0" fontId="6" fillId="0" borderId="9" xfId="59" applyFont="1" applyBorder="1"/>
    <xf numFmtId="0" fontId="2" fillId="2" borderId="1" xfId="59" applyFont="1" applyFill="1" applyBorder="1" applyAlignment="1">
      <alignment horizontal="center" vertical="center" wrapText="1"/>
    </xf>
    <xf numFmtId="0" fontId="6" fillId="0" borderId="6" xfId="59" applyFont="1" applyBorder="1"/>
    <xf numFmtId="0" fontId="2" fillId="2" borderId="10" xfId="59" applyFont="1" applyFill="1" applyBorder="1" applyAlignment="1">
      <alignment horizontal="center"/>
    </xf>
    <xf numFmtId="0" fontId="2" fillId="2" borderId="1" xfId="59" applyFont="1" applyFill="1" applyBorder="1" applyAlignment="1">
      <alignment horizontal="center"/>
    </xf>
    <xf numFmtId="183" fontId="2" fillId="0" borderId="2" xfId="59" applyNumberFormat="1" applyFont="1" applyBorder="1" applyAlignment="1">
      <alignment horizontal="center"/>
    </xf>
    <xf numFmtId="0" fontId="2" fillId="3" borderId="11" xfId="59" applyFont="1" applyFill="1" applyBorder="1" applyAlignment="1">
      <alignment horizontal="center"/>
    </xf>
    <xf numFmtId="0" fontId="6" fillId="0" borderId="12" xfId="59" applyFont="1" applyBorder="1"/>
    <xf numFmtId="183" fontId="2" fillId="3" borderId="6" xfId="59" applyNumberFormat="1" applyFont="1" applyFill="1" applyBorder="1"/>
    <xf numFmtId="0" fontId="2" fillId="2" borderId="10" xfId="59" applyFont="1" applyFill="1" applyBorder="1" applyAlignment="1">
      <alignment horizontal="center" vertical="center"/>
    </xf>
    <xf numFmtId="0" fontId="3" fillId="4" borderId="8" xfId="59" applyFont="1" applyFill="1" applyBorder="1" applyAlignment="1">
      <alignment horizontal="center"/>
    </xf>
    <xf numFmtId="0" fontId="6" fillId="0" borderId="13" xfId="59" applyFont="1" applyBorder="1"/>
    <xf numFmtId="0" fontId="2" fillId="0" borderId="8" xfId="59" applyFont="1" applyBorder="1" applyAlignment="1">
      <alignment horizontal="left"/>
    </xf>
    <xf numFmtId="0" fontId="3" fillId="0" borderId="10" xfId="59" applyFont="1" applyBorder="1"/>
    <xf numFmtId="183" fontId="3" fillId="0" borderId="10" xfId="59" applyNumberFormat="1" applyFont="1" applyBorder="1"/>
    <xf numFmtId="0" fontId="2" fillId="3" borderId="8" xfId="59" applyFont="1" applyFill="1" applyBorder="1" applyAlignment="1">
      <alignment horizontal="right"/>
    </xf>
    <xf numFmtId="183" fontId="2" fillId="3" borderId="10" xfId="59" applyNumberFormat="1" applyFont="1" applyFill="1" applyBorder="1"/>
    <xf numFmtId="0" fontId="2" fillId="5" borderId="8" xfId="59" applyFont="1" applyFill="1" applyBorder="1" applyAlignment="1">
      <alignment horizontal="right"/>
    </xf>
    <xf numFmtId="183" fontId="2" fillId="5" borderId="10" xfId="59" applyNumberFormat="1" applyFont="1" applyFill="1" applyBorder="1"/>
    <xf numFmtId="183" fontId="3" fillId="0" borderId="0" xfId="59" applyNumberFormat="1" applyFont="1"/>
    <xf numFmtId="0" fontId="2" fillId="2" borderId="8" xfId="59" applyFont="1" applyFill="1" applyBorder="1" applyAlignment="1">
      <alignment horizontal="center" vertical="center"/>
    </xf>
    <xf numFmtId="0" fontId="3" fillId="4" borderId="11" xfId="59" applyFont="1" applyFill="1" applyBorder="1"/>
    <xf numFmtId="0" fontId="3" fillId="4" borderId="7" xfId="59" applyFont="1" applyFill="1" applyBorder="1"/>
    <xf numFmtId="0" fontId="3" fillId="4" borderId="12" xfId="59" applyFont="1" applyFill="1" applyBorder="1"/>
    <xf numFmtId="0" fontId="2" fillId="0" borderId="8" xfId="59" applyFont="1" applyBorder="1"/>
    <xf numFmtId="0" fontId="2" fillId="0" borderId="13" xfId="59" applyFont="1" applyBorder="1"/>
    <xf numFmtId="0" fontId="2" fillId="0" borderId="9" xfId="59" applyFont="1" applyBorder="1"/>
    <xf numFmtId="0" fontId="2" fillId="3" borderId="10" xfId="59" applyFont="1" applyFill="1" applyBorder="1" applyAlignment="1">
      <alignment horizontal="center" vertical="center"/>
    </xf>
    <xf numFmtId="0" fontId="7" fillId="3" borderId="6" xfId="59" applyFont="1" applyFill="1" applyBorder="1" applyAlignment="1">
      <alignment vertical="center"/>
    </xf>
    <xf numFmtId="0" fontId="2" fillId="3" borderId="10" xfId="59" applyFont="1" applyFill="1" applyBorder="1"/>
    <xf numFmtId="0" fontId="3" fillId="6" borderId="10" xfId="59" applyFont="1" applyFill="1" applyBorder="1" applyAlignment="1">
      <alignment horizontal="center" vertical="center"/>
    </xf>
    <xf numFmtId="0" fontId="7" fillId="7" borderId="6" xfId="0" applyFont="1" applyFill="1" applyBorder="1" applyAlignment="1">
      <alignment vertical="center"/>
    </xf>
    <xf numFmtId="183" fontId="3" fillId="6" borderId="10" xfId="59" applyNumberFormat="1" applyFont="1" applyFill="1" applyBorder="1"/>
    <xf numFmtId="0" fontId="3" fillId="6" borderId="8" xfId="59" applyFont="1" applyFill="1" applyBorder="1"/>
    <xf numFmtId="0" fontId="0" fillId="0" borderId="14" xfId="59" applyFont="1" applyBorder="1" applyAlignment="1">
      <alignment vertical="center"/>
    </xf>
    <xf numFmtId="0" fontId="3" fillId="0" borderId="10" xfId="59" applyFont="1" applyBorder="1" applyAlignment="1">
      <alignment horizontal="center" vertical="center"/>
    </xf>
    <xf numFmtId="0" fontId="0" fillId="4" borderId="10" xfId="59" applyFont="1" applyFill="1" applyBorder="1" applyAlignment="1">
      <alignment vertical="center"/>
    </xf>
    <xf numFmtId="180" fontId="3" fillId="0" borderId="10" xfId="59" applyNumberFormat="1" applyFont="1" applyBorder="1"/>
    <xf numFmtId="0" fontId="3" fillId="0" borderId="8" xfId="59" applyFont="1" applyBorder="1"/>
    <xf numFmtId="0" fontId="0" fillId="4" borderId="14" xfId="59" applyFont="1" applyFill="1" applyBorder="1" applyAlignment="1">
      <alignment vertical="center"/>
    </xf>
    <xf numFmtId="0" fontId="0" fillId="4" borderId="10" xfId="59" applyFont="1" applyFill="1" applyBorder="1" applyAlignment="1">
      <alignment vertical="center" wrapText="1"/>
    </xf>
    <xf numFmtId="0" fontId="0" fillId="4" borderId="9" xfId="59" applyFont="1" applyFill="1" applyBorder="1" applyAlignment="1">
      <alignment vertical="center"/>
    </xf>
    <xf numFmtId="0" fontId="3" fillId="6" borderId="8" xfId="59" applyFont="1" applyFill="1" applyBorder="1" applyAlignment="1">
      <alignment horizontal="center" vertical="center"/>
    </xf>
    <xf numFmtId="0" fontId="7" fillId="7" borderId="10" xfId="0" applyFont="1" applyFill="1" applyBorder="1" applyAlignment="1">
      <alignment vertical="center"/>
    </xf>
    <xf numFmtId="0" fontId="3" fillId="0" borderId="8" xfId="59" applyFont="1" applyBorder="1" applyAlignment="1">
      <alignment horizontal="center" vertical="center"/>
    </xf>
    <xf numFmtId="0" fontId="7" fillId="8" borderId="8" xfId="59" applyFont="1" applyFill="1" applyBorder="1" applyAlignment="1">
      <alignment horizontal="center" vertical="center"/>
    </xf>
    <xf numFmtId="183" fontId="2" fillId="8" borderId="10" xfId="59" applyNumberFormat="1" applyFont="1" applyFill="1" applyBorder="1"/>
    <xf numFmtId="0" fontId="2" fillId="8" borderId="8" xfId="59" applyFont="1" applyFill="1" applyBorder="1"/>
    <xf numFmtId="0" fontId="3" fillId="0" borderId="14" xfId="59" applyFont="1" applyBorder="1"/>
    <xf numFmtId="0" fontId="2" fillId="0" borderId="0" xfId="59" applyFont="1"/>
    <xf numFmtId="0" fontId="8" fillId="2" borderId="1" xfId="59" applyFont="1" applyFill="1" applyBorder="1" applyAlignment="1">
      <alignment horizontal="center" vertical="center" wrapText="1"/>
    </xf>
    <xf numFmtId="0" fontId="9" fillId="0" borderId="6" xfId="59" applyFont="1" applyFill="1" applyBorder="1" applyAlignment="1"/>
    <xf numFmtId="0" fontId="2" fillId="9" borderId="10" xfId="59" applyFont="1" applyFill="1" applyBorder="1" applyAlignment="1">
      <alignment horizontal="center" vertical="center"/>
    </xf>
    <xf numFmtId="0" fontId="0" fillId="9" borderId="6" xfId="59" applyFont="1" applyFill="1" applyBorder="1" applyAlignment="1">
      <alignment vertical="center"/>
    </xf>
    <xf numFmtId="183" fontId="3" fillId="9" borderId="6" xfId="59" applyNumberFormat="1" applyFont="1" applyFill="1" applyBorder="1"/>
    <xf numFmtId="183" fontId="10" fillId="0" borderId="2" xfId="75" applyNumberFormat="1" applyFont="1" applyBorder="1"/>
    <xf numFmtId="0" fontId="0" fillId="0" borderId="10" xfId="59" applyFont="1" applyBorder="1" applyAlignment="1">
      <alignment vertical="center"/>
    </xf>
    <xf numFmtId="0" fontId="3" fillId="10" borderId="10" xfId="59" applyFont="1" applyFill="1" applyBorder="1" applyAlignment="1">
      <alignment horizontal="center" vertical="center"/>
    </xf>
    <xf numFmtId="0" fontId="7" fillId="9" borderId="10" xfId="0" applyFont="1" applyFill="1" applyBorder="1" applyAlignment="1">
      <alignment vertical="center"/>
    </xf>
    <xf numFmtId="183" fontId="3" fillId="10" borderId="10" xfId="59" applyNumberFormat="1" applyFont="1" applyFill="1" applyBorder="1"/>
    <xf numFmtId="0" fontId="7" fillId="11" borderId="8" xfId="59" applyFont="1" applyFill="1" applyBorder="1" applyAlignment="1">
      <alignment horizontal="center" vertical="center"/>
    </xf>
    <xf numFmtId="0" fontId="6" fillId="12" borderId="9" xfId="59" applyFont="1" applyFill="1" applyBorder="1"/>
    <xf numFmtId="183" fontId="2" fillId="11" borderId="10" xfId="59" applyNumberFormat="1" applyFont="1" applyFill="1" applyBorder="1"/>
    <xf numFmtId="0" fontId="1" fillId="0" borderId="0" xfId="68"/>
    <xf numFmtId="0" fontId="2" fillId="0" borderId="0" xfId="68" applyFont="1" applyAlignment="1">
      <alignment horizontal="center"/>
    </xf>
    <xf numFmtId="0" fontId="3" fillId="0" borderId="0" xfId="68" applyFont="1"/>
    <xf numFmtId="0" fontId="2" fillId="2" borderId="1" xfId="68" applyFont="1" applyFill="1" applyBorder="1" applyAlignment="1">
      <alignment horizontal="center" vertical="center"/>
    </xf>
    <xf numFmtId="0" fontId="4" fillId="2" borderId="1" xfId="68" applyFont="1" applyFill="1" applyBorder="1" applyAlignment="1">
      <alignment horizontal="center" vertical="center" wrapText="1"/>
    </xf>
    <xf numFmtId="0" fontId="3" fillId="0" borderId="2" xfId="68" applyFont="1" applyBorder="1" applyAlignment="1">
      <alignment horizontal="center" vertical="center"/>
    </xf>
    <xf numFmtId="0" fontId="5" fillId="0" borderId="2" xfId="68" applyFont="1" applyBorder="1" applyAlignment="1">
      <alignment vertical="center" wrapText="1"/>
    </xf>
    <xf numFmtId="184" fontId="5" fillId="0" borderId="2" xfId="68" applyNumberFormat="1" applyFont="1" applyBorder="1" applyAlignment="1">
      <alignment horizontal="center" vertical="center" wrapText="1"/>
    </xf>
    <xf numFmtId="0" fontId="5" fillId="0" borderId="2" xfId="68" applyFont="1" applyBorder="1" applyAlignment="1">
      <alignment horizontal="center" vertical="center" wrapText="1"/>
    </xf>
    <xf numFmtId="181" fontId="5" fillId="0" borderId="2" xfId="68" applyNumberFormat="1" applyFont="1" applyBorder="1" applyAlignment="1">
      <alignment vertical="center" wrapText="1"/>
    </xf>
    <xf numFmtId="4" fontId="5" fillId="0" borderId="2" xfId="68" applyNumberFormat="1" applyFont="1" applyBorder="1" applyAlignment="1">
      <alignment horizontal="right" vertical="center" wrapText="1"/>
    </xf>
    <xf numFmtId="0" fontId="4" fillId="3" borderId="3" xfId="68" applyFont="1" applyFill="1" applyBorder="1" applyAlignment="1">
      <alignment horizontal="center" vertical="center" wrapText="1"/>
    </xf>
    <xf numFmtId="0" fontId="4" fillId="3" borderId="4" xfId="68" applyFont="1" applyFill="1" applyBorder="1" applyAlignment="1">
      <alignment horizontal="center" vertical="center" wrapText="1"/>
    </xf>
    <xf numFmtId="0" fontId="6" fillId="13" borderId="2" xfId="68" applyFont="1" applyFill="1" applyBorder="1"/>
    <xf numFmtId="4" fontId="4" fillId="3" borderId="12" xfId="68" applyNumberFormat="1" applyFont="1" applyFill="1" applyBorder="1" applyAlignment="1">
      <alignment horizontal="right" vertical="center" wrapText="1"/>
    </xf>
    <xf numFmtId="4" fontId="4" fillId="3" borderId="6" xfId="68" applyNumberFormat="1" applyFont="1" applyFill="1" applyBorder="1" applyAlignment="1">
      <alignment horizontal="right" vertical="center" wrapText="1"/>
    </xf>
    <xf numFmtId="182" fontId="3" fillId="0" borderId="0" xfId="68" applyNumberFormat="1" applyFont="1" applyAlignment="1">
      <alignment horizontal="left"/>
    </xf>
    <xf numFmtId="182" fontId="3" fillId="0" borderId="0" xfId="68" applyNumberFormat="1" applyFont="1"/>
    <xf numFmtId="182" fontId="3" fillId="0" borderId="7" xfId="68" applyNumberFormat="1" applyFont="1" applyBorder="1"/>
    <xf numFmtId="185" fontId="3" fillId="0" borderId="0" xfId="68" applyNumberFormat="1" applyFont="1"/>
    <xf numFmtId="182" fontId="2" fillId="0" borderId="0" xfId="68" applyNumberFormat="1" applyFont="1"/>
    <xf numFmtId="0" fontId="2" fillId="2" borderId="8" xfId="68" applyFont="1" applyFill="1" applyBorder="1" applyAlignment="1">
      <alignment horizontal="center"/>
    </xf>
    <xf numFmtId="0" fontId="6" fillId="0" borderId="9" xfId="68" applyFont="1" applyBorder="1"/>
    <xf numFmtId="0" fontId="2" fillId="2" borderId="1" xfId="68" applyFont="1" applyFill="1" applyBorder="1" applyAlignment="1">
      <alignment horizontal="center" vertical="center" wrapText="1"/>
    </xf>
    <xf numFmtId="0" fontId="6" fillId="0" borderId="6" xfId="68" applyFont="1" applyBorder="1"/>
    <xf numFmtId="0" fontId="2" fillId="2" borderId="10" xfId="68" applyFont="1" applyFill="1" applyBorder="1" applyAlignment="1">
      <alignment horizontal="center"/>
    </xf>
    <xf numFmtId="0" fontId="2" fillId="2" borderId="10" xfId="68" applyFont="1" applyFill="1" applyBorder="1" applyAlignment="1">
      <alignment horizontal="center" vertical="center"/>
    </xf>
    <xf numFmtId="0" fontId="3" fillId="0" borderId="1" xfId="68" applyFont="1" applyBorder="1" applyAlignment="1">
      <alignment horizontal="center" vertical="center"/>
    </xf>
    <xf numFmtId="183" fontId="2" fillId="0" borderId="1" xfId="68" applyNumberFormat="1" applyFont="1" applyBorder="1" applyAlignment="1">
      <alignment horizontal="center"/>
    </xf>
    <xf numFmtId="0" fontId="3" fillId="0" borderId="2" xfId="68" applyFont="1" applyBorder="1" applyAlignment="1">
      <alignment wrapText="1"/>
    </xf>
    <xf numFmtId="183" fontId="2" fillId="0" borderId="2" xfId="68" applyNumberFormat="1" applyFont="1" applyBorder="1" applyAlignment="1">
      <alignment horizontal="center"/>
    </xf>
    <xf numFmtId="0" fontId="2" fillId="3" borderId="11" xfId="68" applyFont="1" applyFill="1" applyBorder="1" applyAlignment="1">
      <alignment horizontal="center"/>
    </xf>
    <xf numFmtId="0" fontId="6" fillId="0" borderId="12" xfId="68" applyFont="1" applyBorder="1"/>
    <xf numFmtId="183" fontId="2" fillId="3" borderId="6" xfId="68" applyNumberFormat="1" applyFont="1" applyFill="1" applyBorder="1"/>
    <xf numFmtId="0" fontId="2" fillId="2" borderId="8" xfId="68" applyFont="1" applyFill="1" applyBorder="1" applyAlignment="1">
      <alignment horizontal="center" vertical="center"/>
    </xf>
    <xf numFmtId="0" fontId="2" fillId="2" borderId="10" xfId="68" applyFont="1" applyFill="1" applyBorder="1" applyAlignment="1">
      <alignment horizontal="center" vertical="center" wrapText="1"/>
    </xf>
    <xf numFmtId="0" fontId="3" fillId="0" borderId="10" xfId="68" applyFont="1" applyBorder="1"/>
    <xf numFmtId="183" fontId="3" fillId="0" borderId="10" xfId="68" applyNumberFormat="1" applyFont="1" applyBorder="1"/>
    <xf numFmtId="0" fontId="2" fillId="3" borderId="8" xfId="68" applyFont="1" applyFill="1" applyBorder="1" applyAlignment="1">
      <alignment horizontal="center"/>
    </xf>
    <xf numFmtId="183" fontId="2" fillId="3" borderId="10" xfId="68" applyNumberFormat="1" applyFont="1" applyFill="1" applyBorder="1"/>
    <xf numFmtId="0" fontId="2" fillId="0" borderId="0" xfId="68" applyFont="1"/>
    <xf numFmtId="0" fontId="3" fillId="0" borderId="7" xfId="68" applyFont="1" applyBorder="1"/>
    <xf numFmtId="0" fontId="2" fillId="2" borderId="15" xfId="68" applyFont="1" applyFill="1" applyBorder="1" applyAlignment="1">
      <alignment horizontal="center" vertical="center" wrapText="1"/>
    </xf>
    <xf numFmtId="0" fontId="2" fillId="2" borderId="11" xfId="68" applyFont="1" applyFill="1" applyBorder="1" applyAlignment="1">
      <alignment horizontal="center" vertical="center" wrapText="1"/>
    </xf>
    <xf numFmtId="0" fontId="6" fillId="0" borderId="7" xfId="68" applyFont="1" applyBorder="1"/>
    <xf numFmtId="183" fontId="2" fillId="0" borderId="10" xfId="68" applyNumberFormat="1" applyFont="1" applyBorder="1"/>
    <xf numFmtId="183" fontId="3" fillId="0" borderId="0" xfId="68" applyNumberFormat="1" applyFont="1"/>
    <xf numFmtId="0" fontId="2" fillId="3" borderId="8" xfId="68" applyFont="1" applyFill="1" applyBorder="1" applyAlignment="1">
      <alignment horizontal="right"/>
    </xf>
    <xf numFmtId="10" fontId="3" fillId="0" borderId="10" xfId="68" applyNumberFormat="1" applyFont="1" applyBorder="1"/>
    <xf numFmtId="9" fontId="3" fillId="0" borderId="10" xfId="68" applyNumberFormat="1" applyFont="1" applyBorder="1"/>
    <xf numFmtId="0" fontId="2" fillId="0" borderId="10" xfId="68" applyFont="1" applyBorder="1"/>
    <xf numFmtId="180" fontId="2" fillId="0" borderId="0" xfId="68" applyNumberFormat="1" applyFont="1"/>
    <xf numFmtId="183" fontId="2" fillId="0" borderId="0" xfId="68" applyNumberFormat="1" applyFont="1"/>
    <xf numFmtId="186" fontId="0" fillId="0" borderId="0" xfId="4" applyNumberFormat="1" applyFont="1"/>
    <xf numFmtId="0" fontId="7" fillId="14" borderId="1" xfId="0" applyFont="1" applyFill="1" applyBorder="1" applyAlignment="1">
      <alignment horizontal="center" vertical="center"/>
    </xf>
    <xf numFmtId="186" fontId="7" fillId="14" borderId="1" xfId="4" applyNumberFormat="1" applyFont="1" applyFill="1" applyBorder="1" applyAlignment="1">
      <alignment horizontal="center" vertical="center"/>
    </xf>
    <xf numFmtId="186" fontId="7" fillId="14" borderId="8" xfId="4" applyNumberFormat="1" applyFont="1" applyFill="1" applyBorder="1" applyAlignment="1">
      <alignment horizontal="center" vertical="center"/>
    </xf>
    <xf numFmtId="186" fontId="7" fillId="14" borderId="9" xfId="4" applyNumberFormat="1" applyFont="1" applyFill="1" applyBorder="1" applyAlignment="1">
      <alignment horizontal="center" vertical="center"/>
    </xf>
    <xf numFmtId="186" fontId="7" fillId="14" borderId="1" xfId="4" applyNumberFormat="1" applyFont="1" applyFill="1" applyBorder="1" applyAlignment="1">
      <alignment horizontal="center" vertical="center" wrapText="1"/>
    </xf>
    <xf numFmtId="0" fontId="7" fillId="14" borderId="6" xfId="0" applyFont="1" applyFill="1" applyBorder="1" applyAlignment="1">
      <alignment horizontal="center" vertical="center"/>
    </xf>
    <xf numFmtId="186" fontId="7" fillId="14" borderId="6" xfId="4" applyNumberFormat="1" applyFont="1" applyFill="1" applyBorder="1" applyAlignment="1">
      <alignment horizontal="center" vertical="center"/>
    </xf>
    <xf numFmtId="186" fontId="7" fillId="14" borderId="10" xfId="4" applyNumberFormat="1" applyFont="1" applyFill="1" applyBorder="1" applyAlignment="1">
      <alignment horizontal="center" vertical="center"/>
    </xf>
    <xf numFmtId="186" fontId="7" fillId="14" borderId="6" xfId="4" applyNumberFormat="1" applyFont="1" applyFill="1" applyBorder="1" applyAlignment="1">
      <alignment horizontal="center" vertical="center" wrapText="1"/>
    </xf>
    <xf numFmtId="0" fontId="0" fillId="0" borderId="10" xfId="0" applyBorder="1"/>
    <xf numFmtId="186" fontId="0" fillId="0" borderId="10" xfId="4" applyNumberFormat="1" applyFont="1" applyBorder="1"/>
    <xf numFmtId="0" fontId="7" fillId="15" borderId="10" xfId="0" applyFont="1" applyFill="1" applyBorder="1"/>
    <xf numFmtId="186" fontId="7" fillId="15" borderId="10" xfId="4" applyNumberFormat="1" applyFont="1" applyFill="1" applyBorder="1" applyAlignment="1">
      <alignment horizontal="right"/>
    </xf>
    <xf numFmtId="0" fontId="7" fillId="10" borderId="10" xfId="0" applyFont="1" applyFill="1" applyBorder="1"/>
    <xf numFmtId="186" fontId="7" fillId="10" borderId="10" xfId="4" applyNumberFormat="1" applyFont="1" applyFill="1" applyBorder="1" applyAlignment="1">
      <alignment horizontal="right"/>
    </xf>
    <xf numFmtId="0" fontId="0" fillId="6" borderId="10" xfId="0" applyFill="1" applyBorder="1"/>
    <xf numFmtId="186" fontId="0" fillId="6" borderId="10" xfId="4" applyNumberFormat="1" applyFont="1" applyFill="1" applyBorder="1" applyAlignment="1">
      <alignment horizontal="right"/>
    </xf>
    <xf numFmtId="186" fontId="0" fillId="0" borderId="10" xfId="4" applyNumberFormat="1" applyFont="1" applyFill="1" applyBorder="1" applyAlignment="1">
      <alignment horizontal="right"/>
    </xf>
    <xf numFmtId="186" fontId="0" fillId="16" borderId="10" xfId="4" applyNumberFormat="1" applyFont="1" applyFill="1" applyBorder="1" applyAlignment="1">
      <alignment horizontal="right"/>
    </xf>
    <xf numFmtId="0" fontId="0" fillId="16" borderId="10" xfId="0" applyFill="1" applyBorder="1"/>
    <xf numFmtId="0" fontId="0" fillId="17" borderId="10" xfId="0" applyFill="1" applyBorder="1"/>
    <xf numFmtId="186" fontId="0" fillId="17" borderId="10" xfId="4" applyNumberFormat="1" applyFont="1" applyFill="1" applyBorder="1" applyAlignment="1">
      <alignment horizontal="right"/>
    </xf>
    <xf numFmtId="186" fontId="0" fillId="18" borderId="10" xfId="4" applyNumberFormat="1" applyFont="1" applyFill="1" applyBorder="1" applyAlignment="1">
      <alignment horizontal="right"/>
    </xf>
    <xf numFmtId="0" fontId="0" fillId="0" borderId="10" xfId="0" applyFont="1" applyBorder="1"/>
    <xf numFmtId="186" fontId="0" fillId="0" borderId="10" xfId="4" applyNumberFormat="1" applyFont="1" applyBorder="1" applyAlignment="1">
      <alignment horizontal="right"/>
    </xf>
    <xf numFmtId="0" fontId="7" fillId="15" borderId="2" xfId="0" applyFont="1" applyFill="1" applyBorder="1"/>
    <xf numFmtId="186" fontId="0" fillId="15" borderId="2" xfId="4" applyNumberFormat="1" applyFont="1" applyFill="1" applyBorder="1"/>
    <xf numFmtId="0" fontId="0" fillId="6" borderId="2" xfId="0" applyFill="1" applyBorder="1"/>
    <xf numFmtId="186" fontId="0" fillId="6" borderId="2" xfId="4" applyNumberFormat="1" applyFont="1" applyFill="1" applyBorder="1"/>
    <xf numFmtId="0" fontId="0" fillId="0" borderId="2" xfId="0" applyBorder="1"/>
    <xf numFmtId="186" fontId="0" fillId="0" borderId="2" xfId="4" applyNumberFormat="1" applyFont="1" applyBorder="1"/>
    <xf numFmtId="0" fontId="11" fillId="0" borderId="0" xfId="0" applyFont="1" applyFill="1" applyBorder="1" applyAlignment="1"/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 applyAlignment="1"/>
    <xf numFmtId="0" fontId="13" fillId="0" borderId="0" xfId="0" applyFont="1" applyFill="1" applyBorder="1" applyAlignment="1">
      <alignment vertical="top"/>
    </xf>
    <xf numFmtId="0" fontId="12" fillId="0" borderId="2" xfId="0" applyFont="1" applyFill="1" applyBorder="1" applyAlignment="1">
      <alignment horizontal="center"/>
    </xf>
    <xf numFmtId="0" fontId="12" fillId="0" borderId="16" xfId="0" applyFont="1" applyFill="1" applyBorder="1" applyAlignment="1">
      <alignment horizontal="center"/>
    </xf>
    <xf numFmtId="0" fontId="12" fillId="0" borderId="17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top"/>
    </xf>
    <xf numFmtId="0" fontId="12" fillId="0" borderId="16" xfId="0" applyFont="1" applyFill="1" applyBorder="1" applyAlignment="1">
      <alignment vertical="top"/>
    </xf>
    <xf numFmtId="0" fontId="12" fillId="0" borderId="2" xfId="0" applyFont="1" applyFill="1" applyBorder="1" applyAlignment="1">
      <alignment vertical="top"/>
    </xf>
    <xf numFmtId="0" fontId="13" fillId="0" borderId="16" xfId="0" applyFont="1" applyFill="1" applyBorder="1" applyAlignment="1">
      <alignment vertical="top"/>
    </xf>
    <xf numFmtId="0" fontId="12" fillId="0" borderId="16" xfId="0" applyFont="1" applyFill="1" applyBorder="1" applyAlignment="1">
      <alignment horizontal="left" vertical="top" wrapText="1"/>
    </xf>
    <xf numFmtId="0" fontId="12" fillId="0" borderId="17" xfId="0" applyFont="1" applyFill="1" applyBorder="1" applyAlignment="1">
      <alignment horizontal="left" vertical="top" wrapText="1"/>
    </xf>
    <xf numFmtId="176" fontId="13" fillId="0" borderId="2" xfId="1" applyNumberFormat="1" applyFont="1" applyBorder="1" applyAlignment="1">
      <alignment vertical="top"/>
    </xf>
    <xf numFmtId="0" fontId="13" fillId="0" borderId="16" xfId="0" applyFont="1" applyFill="1" applyBorder="1" applyAlignment="1"/>
    <xf numFmtId="0" fontId="13" fillId="0" borderId="17" xfId="0" applyFont="1" applyFill="1" applyBorder="1" applyAlignment="1"/>
    <xf numFmtId="176" fontId="11" fillId="0" borderId="0" xfId="0" applyNumberFormat="1" applyFont="1" applyFill="1" applyBorder="1" applyAlignment="1"/>
    <xf numFmtId="0" fontId="13" fillId="0" borderId="17" xfId="0" applyFont="1" applyFill="1" applyBorder="1" applyAlignment="1">
      <alignment wrapText="1"/>
    </xf>
    <xf numFmtId="0" fontId="13" fillId="0" borderId="16" xfId="0" applyFont="1" applyFill="1" applyBorder="1" applyAlignment="1">
      <alignment horizontal="left" vertical="top" wrapText="1"/>
    </xf>
    <xf numFmtId="0" fontId="13" fillId="0" borderId="17" xfId="0" applyFont="1" applyFill="1" applyBorder="1" applyAlignment="1">
      <alignment horizontal="left" vertical="top" wrapText="1"/>
    </xf>
    <xf numFmtId="0" fontId="14" fillId="0" borderId="0" xfId="0" applyFont="1" applyAlignment="1">
      <alignment vertical="top"/>
    </xf>
    <xf numFmtId="0" fontId="13" fillId="0" borderId="17" xfId="0" applyFont="1" applyFill="1" applyBorder="1" applyAlignment="1">
      <alignment vertical="top"/>
    </xf>
    <xf numFmtId="0" fontId="13" fillId="0" borderId="2" xfId="0" applyFont="1" applyFill="1" applyBorder="1" applyAlignment="1">
      <alignment vertical="top"/>
    </xf>
    <xf numFmtId="0" fontId="13" fillId="0" borderId="18" xfId="0" applyFont="1" applyFill="1" applyBorder="1" applyAlignment="1"/>
    <xf numFmtId="0" fontId="12" fillId="0" borderId="18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vertical="top" wrapText="1"/>
    </xf>
    <xf numFmtId="0" fontId="13" fillId="0" borderId="17" xfId="0" applyFont="1" applyFill="1" applyBorder="1" applyAlignment="1">
      <alignment vertical="top" wrapText="1"/>
    </xf>
    <xf numFmtId="0" fontId="13" fillId="0" borderId="2" xfId="0" applyFont="1" applyFill="1" applyBorder="1" applyAlignment="1">
      <alignment vertical="top" wrapText="1"/>
    </xf>
    <xf numFmtId="0" fontId="13" fillId="0" borderId="18" xfId="0" applyFont="1" applyFill="1" applyBorder="1" applyAlignment="1">
      <alignment wrapText="1"/>
    </xf>
    <xf numFmtId="0" fontId="13" fillId="0" borderId="18" xfId="0" applyFont="1" applyFill="1" applyBorder="1" applyAlignment="1">
      <alignment horizontal="left" vertical="top" wrapText="1"/>
    </xf>
    <xf numFmtId="0" fontId="12" fillId="0" borderId="17" xfId="0" applyFont="1" applyFill="1" applyBorder="1" applyAlignment="1">
      <alignment horizontal="center" wrapText="1"/>
    </xf>
    <xf numFmtId="176" fontId="12" fillId="0" borderId="2" xfId="1" applyNumberFormat="1" applyFont="1" applyBorder="1" applyAlignment="1">
      <alignment vertical="top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vertical="top"/>
    </xf>
    <xf numFmtId="176" fontId="10" fillId="0" borderId="0" xfId="0" applyNumberFormat="1" applyFont="1" applyFill="1" applyBorder="1" applyAlignment="1">
      <alignment vertical="top"/>
    </xf>
    <xf numFmtId="0" fontId="15" fillId="0" borderId="0" xfId="66" applyFont="1"/>
    <xf numFmtId="0" fontId="1" fillId="0" borderId="0" xfId="66" applyFont="1"/>
    <xf numFmtId="179" fontId="1" fillId="0" borderId="0" xfId="53" applyFont="1"/>
    <xf numFmtId="0" fontId="15" fillId="6" borderId="0" xfId="66" applyFont="1" applyFill="1"/>
    <xf numFmtId="0" fontId="1" fillId="6" borderId="0" xfId="66" applyFont="1" applyFill="1"/>
    <xf numFmtId="0" fontId="16" fillId="19" borderId="19" xfId="67" applyFont="1" applyFill="1" applyBorder="1" applyAlignment="1">
      <alignment horizontal="center" vertical="center" wrapText="1"/>
    </xf>
    <xf numFmtId="39" fontId="17" fillId="19" borderId="20" xfId="63" applyNumberFormat="1" applyFont="1" applyFill="1" applyBorder="1" applyAlignment="1">
      <alignment horizontal="center" vertical="center" wrapText="1"/>
    </xf>
    <xf numFmtId="39" fontId="17" fillId="19" borderId="19" xfId="63" applyNumberFormat="1" applyFont="1" applyFill="1" applyBorder="1" applyAlignment="1">
      <alignment horizontal="center" vertical="center" wrapText="1"/>
    </xf>
    <xf numFmtId="180" fontId="1" fillId="0" borderId="0" xfId="66" applyNumberFormat="1" applyFont="1"/>
    <xf numFmtId="0" fontId="16" fillId="19" borderId="21" xfId="67" applyFont="1" applyFill="1" applyBorder="1" applyAlignment="1">
      <alignment horizontal="center" vertical="center" wrapText="1"/>
    </xf>
    <xf numFmtId="39" fontId="17" fillId="19" borderId="22" xfId="63" applyNumberFormat="1" applyFont="1" applyFill="1" applyBorder="1" applyAlignment="1">
      <alignment horizontal="center" vertical="center" wrapText="1"/>
    </xf>
    <xf numFmtId="39" fontId="17" fillId="19" borderId="21" xfId="63" applyNumberFormat="1" applyFont="1" applyFill="1" applyBorder="1" applyAlignment="1">
      <alignment horizontal="center" vertical="center" wrapText="1"/>
    </xf>
    <xf numFmtId="0" fontId="16" fillId="0" borderId="23" xfId="67" applyFont="1" applyBorder="1" applyAlignment="1">
      <alignment horizontal="center"/>
    </xf>
    <xf numFmtId="0" fontId="18" fillId="0" borderId="0" xfId="67" applyFont="1"/>
    <xf numFmtId="39" fontId="18" fillId="0" borderId="23" xfId="54" applyNumberFormat="1" applyFont="1" applyBorder="1" applyAlignment="1">
      <alignment horizontal="right"/>
    </xf>
    <xf numFmtId="0" fontId="1" fillId="0" borderId="0" xfId="66" applyFont="1" applyAlignment="1">
      <alignment horizontal="center"/>
    </xf>
    <xf numFmtId="0" fontId="16" fillId="0" borderId="24" xfId="67" applyFont="1" applyBorder="1" applyAlignment="1">
      <alignment horizontal="left"/>
    </xf>
    <xf numFmtId="183" fontId="16" fillId="0" borderId="2" xfId="53" applyNumberFormat="1" applyFont="1" applyFill="1" applyBorder="1" applyAlignment="1">
      <alignment horizontal="right"/>
    </xf>
    <xf numFmtId="183" fontId="19" fillId="0" borderId="2" xfId="53" applyNumberFormat="1" applyFont="1" applyFill="1" applyBorder="1" applyAlignment="1">
      <alignment horizontal="right"/>
    </xf>
    <xf numFmtId="183" fontId="1" fillId="0" borderId="0" xfId="53" applyNumberFormat="1" applyFont="1"/>
    <xf numFmtId="183" fontId="1" fillId="20" borderId="0" xfId="53" applyNumberFormat="1" applyFont="1" applyFill="1"/>
    <xf numFmtId="0" fontId="16" fillId="0" borderId="0" xfId="67" applyFont="1" applyAlignment="1">
      <alignment horizontal="left"/>
    </xf>
    <xf numFmtId="183" fontId="16" fillId="21" borderId="2" xfId="53" applyNumberFormat="1" applyFont="1" applyFill="1" applyBorder="1" applyAlignment="1">
      <alignment horizontal="right"/>
    </xf>
    <xf numFmtId="176" fontId="1" fillId="0" borderId="0" xfId="66" applyNumberFormat="1" applyFont="1"/>
    <xf numFmtId="183" fontId="16" fillId="0" borderId="25" xfId="53" applyNumberFormat="1" applyFont="1" applyFill="1" applyBorder="1" applyAlignment="1">
      <alignment horizontal="right"/>
    </xf>
    <xf numFmtId="183" fontId="19" fillId="0" borderId="25" xfId="53" applyNumberFormat="1" applyFont="1" applyFill="1" applyBorder="1" applyAlignment="1">
      <alignment horizontal="right"/>
    </xf>
    <xf numFmtId="0" fontId="18" fillId="0" borderId="0" xfId="67" applyFont="1" applyAlignment="1">
      <alignment horizontal="left"/>
    </xf>
    <xf numFmtId="183" fontId="18" fillId="0" borderId="23" xfId="53" applyNumberFormat="1" applyFont="1" applyFill="1" applyBorder="1" applyAlignment="1">
      <alignment horizontal="right"/>
    </xf>
    <xf numFmtId="183" fontId="18" fillId="22" borderId="23" xfId="53" applyNumberFormat="1" applyFont="1" applyFill="1" applyBorder="1" applyAlignment="1">
      <alignment horizontal="right"/>
    </xf>
    <xf numFmtId="183" fontId="1" fillId="0" borderId="0" xfId="66" applyNumberFormat="1" applyFont="1"/>
    <xf numFmtId="183" fontId="16" fillId="21" borderId="23" xfId="53" applyNumberFormat="1" applyFont="1" applyFill="1" applyBorder="1" applyAlignment="1">
      <alignment horizontal="right"/>
    </xf>
    <xf numFmtId="183" fontId="20" fillId="0" borderId="23" xfId="53" applyNumberFormat="1" applyFont="1" applyFill="1" applyBorder="1" applyAlignment="1">
      <alignment horizontal="right"/>
    </xf>
    <xf numFmtId="183" fontId="18" fillId="0" borderId="23" xfId="53" applyNumberFormat="1" applyFont="1" applyBorder="1" applyAlignment="1">
      <alignment horizontal="right"/>
    </xf>
    <xf numFmtId="0" fontId="16" fillId="0" borderId="23" xfId="67" applyFont="1" applyBorder="1" applyAlignment="1">
      <alignment horizontal="center" vertical="top" wrapText="1"/>
    </xf>
    <xf numFmtId="183" fontId="16" fillId="0" borderId="2" xfId="53" applyNumberFormat="1" applyFont="1" applyBorder="1" applyAlignment="1">
      <alignment horizontal="right"/>
    </xf>
    <xf numFmtId="183" fontId="19" fillId="0" borderId="2" xfId="4" applyNumberFormat="1" applyFont="1" applyBorder="1" applyAlignment="1">
      <alignment horizontal="right"/>
    </xf>
    <xf numFmtId="0" fontId="16" fillId="0" borderId="21" xfId="67" applyFont="1" applyBorder="1" applyAlignment="1">
      <alignment horizontal="center" vertical="top" wrapText="1"/>
    </xf>
    <xf numFmtId="0" fontId="16" fillId="0" borderId="26" xfId="67" applyFont="1" applyBorder="1" applyAlignment="1">
      <alignment vertical="top" wrapText="1"/>
    </xf>
    <xf numFmtId="183" fontId="18" fillId="0" borderId="21" xfId="53" applyNumberFormat="1" applyFont="1" applyBorder="1" applyAlignment="1">
      <alignment horizontal="right"/>
    </xf>
    <xf numFmtId="0" fontId="15" fillId="6" borderId="0" xfId="0" applyFont="1" applyFill="1"/>
    <xf numFmtId="183" fontId="15" fillId="6" borderId="0" xfId="53" applyNumberFormat="1" applyFont="1" applyFill="1"/>
    <xf numFmtId="0" fontId="21" fillId="19" borderId="27" xfId="72" applyFont="1" applyFill="1" applyBorder="1" applyAlignment="1">
      <alignment horizontal="center" vertical="center"/>
    </xf>
    <xf numFmtId="183" fontId="22" fillId="19" borderId="20" xfId="53" applyNumberFormat="1" applyFont="1" applyFill="1" applyBorder="1" applyAlignment="1">
      <alignment horizontal="center" vertical="center" wrapText="1"/>
    </xf>
    <xf numFmtId="39" fontId="22" fillId="19" borderId="28" xfId="62" applyNumberFormat="1" applyFont="1" applyFill="1" applyBorder="1" applyAlignment="1">
      <alignment horizontal="center" vertical="center" wrapText="1"/>
    </xf>
    <xf numFmtId="39" fontId="22" fillId="19" borderId="29" xfId="62" applyNumberFormat="1" applyFont="1" applyFill="1" applyBorder="1" applyAlignment="1">
      <alignment horizontal="center" vertical="center" wrapText="1"/>
    </xf>
    <xf numFmtId="0" fontId="22" fillId="19" borderId="20" xfId="62" applyFont="1" applyFill="1" applyBorder="1" applyAlignment="1">
      <alignment horizontal="center" vertical="center" wrapText="1"/>
    </xf>
    <xf numFmtId="0" fontId="23" fillId="19" borderId="30" xfId="72" applyFont="1" applyFill="1" applyBorder="1" applyAlignment="1">
      <alignment horizontal="center" vertical="center"/>
    </xf>
    <xf numFmtId="183" fontId="22" fillId="19" borderId="22" xfId="53" applyNumberFormat="1" applyFont="1" applyFill="1" applyBorder="1" applyAlignment="1">
      <alignment horizontal="center" vertical="center" wrapText="1"/>
    </xf>
    <xf numFmtId="39" fontId="22" fillId="19" borderId="22" xfId="62" applyNumberFormat="1" applyFont="1" applyFill="1" applyBorder="1" applyAlignment="1">
      <alignment horizontal="center" vertical="center" wrapText="1"/>
    </xf>
    <xf numFmtId="0" fontId="22" fillId="19" borderId="22" xfId="62" applyFont="1" applyFill="1" applyBorder="1" applyAlignment="1">
      <alignment horizontal="center" vertical="center" wrapText="1"/>
    </xf>
    <xf numFmtId="0" fontId="23" fillId="0" borderId="0" xfId="72" applyFont="1"/>
    <xf numFmtId="183" fontId="23" fillId="0" borderId="23" xfId="53" applyNumberFormat="1" applyFont="1" applyBorder="1" applyAlignment="1">
      <alignment horizontal="center"/>
    </xf>
    <xf numFmtId="39" fontId="23" fillId="0" borderId="24" xfId="72" applyNumberFormat="1" applyFont="1" applyBorder="1" applyAlignment="1">
      <alignment horizontal="center"/>
    </xf>
    <xf numFmtId="39" fontId="23" fillId="0" borderId="23" xfId="72" applyNumberFormat="1" applyFont="1" applyBorder="1" applyAlignment="1">
      <alignment horizontal="center"/>
    </xf>
    <xf numFmtId="0" fontId="24" fillId="23" borderId="0" xfId="72" applyFont="1" applyFill="1"/>
    <xf numFmtId="183" fontId="25" fillId="23" borderId="23" xfId="53" applyNumberFormat="1" applyFont="1" applyFill="1" applyBorder="1" applyAlignment="1">
      <alignment horizontal="center"/>
    </xf>
    <xf numFmtId="39" fontId="25" fillId="23" borderId="24" xfId="72" applyNumberFormat="1" applyFont="1" applyFill="1" applyBorder="1" applyAlignment="1">
      <alignment horizontal="center"/>
    </xf>
    <xf numFmtId="39" fontId="25" fillId="23" borderId="23" xfId="72" applyNumberFormat="1" applyFont="1" applyFill="1" applyBorder="1" applyAlignment="1">
      <alignment horizontal="center"/>
    </xf>
    <xf numFmtId="0" fontId="24" fillId="21" borderId="0" xfId="72" applyFont="1" applyFill="1"/>
    <xf numFmtId="183" fontId="21" fillId="21" borderId="23" xfId="53" applyNumberFormat="1" applyFont="1" applyFill="1" applyBorder="1" applyAlignment="1">
      <alignment horizontal="right"/>
    </xf>
    <xf numFmtId="180" fontId="21" fillId="21" borderId="23" xfId="1" applyNumberFormat="1" applyFont="1" applyFill="1" applyBorder="1" applyAlignment="1">
      <alignment horizontal="right"/>
    </xf>
    <xf numFmtId="183" fontId="23" fillId="0" borderId="23" xfId="53" applyNumberFormat="1" applyFont="1" applyFill="1" applyBorder="1" applyAlignment="1">
      <alignment horizontal="right"/>
    </xf>
    <xf numFmtId="180" fontId="23" fillId="0" borderId="23" xfId="1" applyNumberFormat="1" applyFont="1" applyFill="1" applyBorder="1" applyAlignment="1">
      <alignment horizontal="right"/>
    </xf>
    <xf numFmtId="0" fontId="21" fillId="24" borderId="0" xfId="72" applyFont="1" applyFill="1"/>
    <xf numFmtId="183" fontId="23" fillId="24" borderId="23" xfId="53" applyNumberFormat="1" applyFont="1" applyFill="1" applyBorder="1" applyAlignment="1">
      <alignment horizontal="right"/>
    </xf>
    <xf numFmtId="180" fontId="23" fillId="24" borderId="23" xfId="1" applyNumberFormat="1" applyFont="1" applyFill="1" applyBorder="1" applyAlignment="1">
      <alignment horizontal="right"/>
    </xf>
    <xf numFmtId="0" fontId="21" fillId="0" borderId="31" xfId="72" applyFont="1" applyBorder="1" applyAlignment="1">
      <alignment horizontal="right"/>
    </xf>
    <xf numFmtId="183" fontId="21" fillId="0" borderId="2" xfId="53" applyNumberFormat="1" applyFont="1" applyBorder="1" applyAlignment="1">
      <alignment horizontal="right"/>
    </xf>
    <xf numFmtId="180" fontId="21" fillId="0" borderId="2" xfId="72" applyNumberFormat="1" applyFont="1" applyBorder="1" applyAlignment="1">
      <alignment horizontal="right"/>
    </xf>
    <xf numFmtId="39" fontId="21" fillId="21" borderId="24" xfId="72" applyNumberFormat="1" applyFont="1" applyFill="1" applyBorder="1" applyAlignment="1">
      <alignment horizontal="right"/>
    </xf>
    <xf numFmtId="39" fontId="21" fillId="21" borderId="23" xfId="72" applyNumberFormat="1" applyFont="1" applyFill="1" applyBorder="1" applyAlignment="1">
      <alignment horizontal="right"/>
    </xf>
    <xf numFmtId="0" fontId="21" fillId="24" borderId="0" xfId="72" applyFont="1" applyFill="1" applyAlignment="1">
      <alignment horizontal="left"/>
    </xf>
    <xf numFmtId="39" fontId="23" fillId="24" borderId="24" xfId="55" applyNumberFormat="1" applyFont="1" applyFill="1" applyBorder="1" applyAlignment="1">
      <alignment horizontal="right"/>
    </xf>
    <xf numFmtId="39" fontId="23" fillId="24" borderId="23" xfId="55" applyNumberFormat="1" applyFont="1" applyFill="1" applyBorder="1" applyAlignment="1">
      <alignment horizontal="right"/>
    </xf>
    <xf numFmtId="0" fontId="23" fillId="0" borderId="0" xfId="72" applyFont="1" applyAlignment="1">
      <alignment vertical="top" wrapText="1"/>
    </xf>
    <xf numFmtId="183" fontId="21" fillId="0" borderId="2" xfId="53" applyNumberFormat="1" applyFont="1" applyFill="1" applyBorder="1" applyAlignment="1">
      <alignment horizontal="right"/>
    </xf>
    <xf numFmtId="183" fontId="0" fillId="0" borderId="0" xfId="0" applyNumberFormat="1"/>
    <xf numFmtId="10" fontId="0" fillId="0" borderId="0" xfId="0" applyNumberFormat="1"/>
    <xf numFmtId="0" fontId="24" fillId="21" borderId="0" xfId="72" applyFont="1" applyFill="1" applyAlignment="1">
      <alignment horizontal="left"/>
    </xf>
    <xf numFmtId="183" fontId="23" fillId="21" borderId="23" xfId="53" applyNumberFormat="1" applyFont="1" applyFill="1" applyBorder="1" applyAlignment="1">
      <alignment horizontal="right"/>
    </xf>
    <xf numFmtId="39" fontId="23" fillId="21" borderId="24" xfId="72" applyNumberFormat="1" applyFont="1" applyFill="1" applyBorder="1" applyAlignment="1">
      <alignment horizontal="right"/>
    </xf>
    <xf numFmtId="39" fontId="23" fillId="21" borderId="23" xfId="72" applyNumberFormat="1" applyFont="1" applyFill="1" applyBorder="1" applyAlignment="1">
      <alignment horizontal="right"/>
    </xf>
    <xf numFmtId="0" fontId="23" fillId="0" borderId="0" xfId="72" applyFont="1" applyAlignment="1">
      <alignment horizontal="left"/>
    </xf>
    <xf numFmtId="183" fontId="23" fillId="0" borderId="23" xfId="53" applyNumberFormat="1" applyFont="1" applyBorder="1" applyAlignment="1">
      <alignment horizontal="right"/>
    </xf>
    <xf numFmtId="183" fontId="23" fillId="0" borderId="24" xfId="53" applyNumberFormat="1" applyFont="1" applyBorder="1" applyAlignment="1">
      <alignment horizontal="right"/>
    </xf>
    <xf numFmtId="0" fontId="21" fillId="0" borderId="0" xfId="72" applyFont="1" applyAlignment="1">
      <alignment horizontal="right"/>
    </xf>
    <xf numFmtId="39" fontId="23" fillId="21" borderId="24" xfId="55" applyNumberFormat="1" applyFont="1" applyFill="1" applyBorder="1" applyAlignment="1">
      <alignment horizontal="right"/>
    </xf>
    <xf numFmtId="39" fontId="23" fillId="21" borderId="23" xfId="55" applyNumberFormat="1" applyFont="1" applyFill="1" applyBorder="1" applyAlignment="1">
      <alignment horizontal="right"/>
    </xf>
    <xf numFmtId="0" fontId="23" fillId="0" borderId="0" xfId="72" applyFont="1" applyAlignment="1">
      <alignment vertical="top"/>
    </xf>
    <xf numFmtId="0" fontId="23" fillId="24" borderId="0" xfId="72" applyFont="1" applyFill="1" applyAlignment="1">
      <alignment vertical="top"/>
    </xf>
    <xf numFmtId="0" fontId="21" fillId="0" borderId="32" xfId="72" applyFont="1" applyBorder="1" applyAlignment="1">
      <alignment horizontal="right"/>
    </xf>
    <xf numFmtId="183" fontId="21" fillId="0" borderId="33" xfId="53" applyNumberFormat="1" applyFont="1" applyBorder="1" applyAlignment="1">
      <alignment horizontal="right"/>
    </xf>
    <xf numFmtId="39" fontId="23" fillId="0" borderId="23" xfId="55" applyNumberFormat="1" applyFont="1" applyFill="1" applyBorder="1" applyAlignment="1">
      <alignment horizontal="right"/>
    </xf>
    <xf numFmtId="183" fontId="25" fillId="23" borderId="23" xfId="53" applyNumberFormat="1" applyFont="1" applyFill="1" applyBorder="1" applyAlignment="1">
      <alignment horizontal="right"/>
    </xf>
    <xf numFmtId="39" fontId="25" fillId="23" borderId="24" xfId="55" applyNumberFormat="1" applyFont="1" applyFill="1" applyBorder="1" applyAlignment="1">
      <alignment horizontal="right"/>
    </xf>
    <xf numFmtId="39" fontId="25" fillId="23" borderId="23" xfId="55" applyNumberFormat="1" applyFont="1" applyFill="1" applyBorder="1" applyAlignment="1">
      <alignment horizontal="right"/>
    </xf>
    <xf numFmtId="0" fontId="23" fillId="24" borderId="0" xfId="72" applyFont="1" applyFill="1"/>
    <xf numFmtId="0" fontId="21" fillId="0" borderId="34" xfId="72" applyFont="1" applyBorder="1" applyAlignment="1">
      <alignment horizontal="right" vertical="top"/>
    </xf>
    <xf numFmtId="183" fontId="21" fillId="0" borderId="22" xfId="53" applyNumberFormat="1" applyFont="1" applyFill="1" applyBorder="1" applyAlignment="1">
      <alignment horizontal="right" vertical="top"/>
    </xf>
    <xf numFmtId="0" fontId="21" fillId="0" borderId="35" xfId="72" applyFont="1" applyBorder="1" applyAlignment="1">
      <alignment horizontal="right"/>
    </xf>
    <xf numFmtId="183" fontId="0" fillId="0" borderId="0" xfId="53" applyNumberFormat="1" applyFont="1"/>
    <xf numFmtId="0" fontId="0" fillId="0" borderId="0" xfId="0" applyAlignment="1">
      <alignment horizontal="right"/>
    </xf>
    <xf numFmtId="183" fontId="0" fillId="20" borderId="0" xfId="53" applyNumberFormat="1" applyFont="1" applyFill="1"/>
    <xf numFmtId="183" fontId="0" fillId="0" borderId="0" xfId="4" applyNumberFormat="1" applyFont="1"/>
    <xf numFmtId="176" fontId="0" fillId="0" borderId="0" xfId="0" applyNumberFormat="1"/>
    <xf numFmtId="186" fontId="1" fillId="0" borderId="0" xfId="4" applyNumberFormat="1" applyFont="1"/>
    <xf numFmtId="183" fontId="1" fillId="0" borderId="0" xfId="4" applyNumberFormat="1" applyFont="1"/>
    <xf numFmtId="0" fontId="15" fillId="6" borderId="0" xfId="60" applyFont="1" applyFill="1"/>
    <xf numFmtId="0" fontId="1" fillId="6" borderId="0" xfId="60" applyFill="1"/>
    <xf numFmtId="180" fontId="22" fillId="25" borderId="36" xfId="1" applyNumberFormat="1" applyFont="1" applyFill="1" applyBorder="1" applyAlignment="1">
      <alignment horizontal="center" vertical="center" wrapText="1"/>
    </xf>
    <xf numFmtId="183" fontId="22" fillId="26" borderId="36" xfId="53" applyNumberFormat="1" applyFont="1" applyFill="1" applyBorder="1" applyAlignment="1">
      <alignment horizontal="center" vertical="center" wrapText="1"/>
    </xf>
    <xf numFmtId="180" fontId="22" fillId="25" borderId="37" xfId="1" applyNumberFormat="1" applyFont="1" applyFill="1" applyBorder="1" applyAlignment="1">
      <alignment horizontal="center" vertical="center" wrapText="1"/>
    </xf>
    <xf numFmtId="180" fontId="22" fillId="25" borderId="38" xfId="1" applyNumberFormat="1" applyFont="1" applyFill="1" applyBorder="1" applyAlignment="1">
      <alignment horizontal="center" vertical="center" wrapText="1"/>
    </xf>
    <xf numFmtId="0" fontId="1" fillId="0" borderId="0" xfId="61" applyAlignment="1">
      <alignment horizontal="center" vertical="center" wrapText="1"/>
    </xf>
    <xf numFmtId="0" fontId="1" fillId="0" borderId="39" xfId="61" applyBorder="1" applyAlignment="1">
      <alignment horizontal="center" vertical="center" wrapText="1"/>
    </xf>
    <xf numFmtId="180" fontId="22" fillId="25" borderId="40" xfId="1" applyNumberFormat="1" applyFont="1" applyFill="1" applyBorder="1" applyAlignment="1">
      <alignment horizontal="center" vertical="center" wrapText="1"/>
    </xf>
    <xf numFmtId="183" fontId="22" fillId="26" borderId="41" xfId="53" applyNumberFormat="1" applyFont="1" applyFill="1" applyBorder="1" applyAlignment="1">
      <alignment horizontal="center" vertical="center" wrapText="1"/>
    </xf>
    <xf numFmtId="0" fontId="26" fillId="27" borderId="16" xfId="60" applyFont="1" applyFill="1" applyBorder="1" applyAlignment="1">
      <alignment horizontal="left" vertical="center"/>
    </xf>
    <xf numFmtId="0" fontId="26" fillId="27" borderId="18" xfId="60" applyFont="1" applyFill="1" applyBorder="1" applyAlignment="1">
      <alignment horizontal="left" vertical="center"/>
    </xf>
    <xf numFmtId="0" fontId="26" fillId="28" borderId="2" xfId="60" applyFont="1" applyFill="1" applyBorder="1" applyAlignment="1">
      <alignment vertical="center"/>
    </xf>
    <xf numFmtId="183" fontId="15" fillId="28" borderId="2" xfId="53" applyNumberFormat="1" applyFont="1" applyFill="1" applyBorder="1"/>
    <xf numFmtId="0" fontId="5" fillId="29" borderId="2" xfId="60" applyFont="1" applyFill="1" applyBorder="1"/>
    <xf numFmtId="183" fontId="1" fillId="26" borderId="2" xfId="53" applyNumberFormat="1" applyFont="1" applyFill="1" applyBorder="1"/>
    <xf numFmtId="183" fontId="1" fillId="16" borderId="2" xfId="53" applyNumberFormat="1" applyFont="1" applyFill="1" applyBorder="1"/>
    <xf numFmtId="0" fontId="4" fillId="30" borderId="2" xfId="60" applyFont="1" applyFill="1" applyBorder="1" applyAlignment="1">
      <alignment horizontal="center"/>
    </xf>
    <xf numFmtId="183" fontId="15" fillId="30" borderId="2" xfId="53" applyNumberFormat="1" applyFont="1" applyFill="1" applyBorder="1"/>
    <xf numFmtId="0" fontId="26" fillId="28" borderId="16" xfId="60" applyFont="1" applyFill="1" applyBorder="1" applyAlignment="1">
      <alignment horizontal="left" vertical="center"/>
    </xf>
    <xf numFmtId="0" fontId="26" fillId="28" borderId="18" xfId="60" applyFont="1" applyFill="1" applyBorder="1" applyAlignment="1">
      <alignment horizontal="left" vertical="center"/>
    </xf>
    <xf numFmtId="0" fontId="27" fillId="31" borderId="2" xfId="60" applyFont="1" applyFill="1" applyBorder="1" applyAlignment="1">
      <alignment horizontal="center"/>
    </xf>
    <xf numFmtId="183" fontId="28" fillId="31" borderId="2" xfId="53" applyNumberFormat="1" applyFont="1" applyFill="1" applyBorder="1"/>
    <xf numFmtId="180" fontId="22" fillId="25" borderId="42" xfId="1" applyNumberFormat="1" applyFont="1" applyFill="1" applyBorder="1" applyAlignment="1">
      <alignment horizontal="center" vertical="center" wrapText="1"/>
    </xf>
    <xf numFmtId="180" fontId="22" fillId="25" borderId="37" xfId="1" applyNumberFormat="1" applyFont="1" applyFill="1" applyBorder="1" applyAlignment="1">
      <alignment horizontal="center" vertical="top" wrapText="1"/>
    </xf>
    <xf numFmtId="180" fontId="22" fillId="32" borderId="36" xfId="1" applyNumberFormat="1" applyFont="1" applyFill="1" applyBorder="1" applyAlignment="1">
      <alignment horizontal="center" vertical="center" wrapText="1"/>
    </xf>
    <xf numFmtId="183" fontId="15" fillId="32" borderId="2" xfId="53" applyNumberFormat="1" applyFont="1" applyFill="1" applyBorder="1"/>
    <xf numFmtId="183" fontId="1" fillId="17" borderId="2" xfId="53" applyNumberFormat="1" applyFont="1" applyFill="1" applyBorder="1"/>
    <xf numFmtId="183" fontId="15" fillId="33" borderId="2" xfId="53" applyNumberFormat="1" applyFont="1" applyFill="1" applyBorder="1"/>
    <xf numFmtId="183" fontId="28" fillId="34" borderId="2" xfId="53" applyNumberFormat="1" applyFont="1" applyFill="1" applyBorder="1"/>
    <xf numFmtId="183" fontId="1" fillId="6" borderId="0" xfId="60" applyNumberFormat="1" applyFill="1"/>
    <xf numFmtId="180" fontId="22" fillId="25" borderId="38" xfId="1" applyNumberFormat="1" applyFont="1" applyFill="1" applyBorder="1" applyAlignment="1">
      <alignment horizontal="center" vertical="top" wrapText="1"/>
    </xf>
    <xf numFmtId="183" fontId="22" fillId="25" borderId="36" xfId="1" applyNumberFormat="1" applyFont="1" applyFill="1" applyBorder="1" applyAlignment="1">
      <alignment horizontal="center" vertical="center" wrapText="1"/>
    </xf>
    <xf numFmtId="0" fontId="1" fillId="6" borderId="0" xfId="61" applyFill="1"/>
    <xf numFmtId="180" fontId="22" fillId="25" borderId="42" xfId="1" applyNumberFormat="1" applyFont="1" applyFill="1" applyBorder="1" applyAlignment="1">
      <alignment horizontal="center" vertical="top" wrapText="1"/>
    </xf>
    <xf numFmtId="180" fontId="22" fillId="26" borderId="43" xfId="1" applyNumberFormat="1" applyFont="1" applyFill="1" applyBorder="1" applyAlignment="1">
      <alignment horizontal="center" vertical="center" wrapText="1"/>
    </xf>
    <xf numFmtId="0" fontId="15" fillId="25" borderId="2" xfId="0" applyFont="1" applyFill="1" applyBorder="1" applyAlignment="1">
      <alignment horizontal="center" vertical="center"/>
    </xf>
    <xf numFmtId="180" fontId="22" fillId="26" borderId="44" xfId="1" applyNumberFormat="1" applyFont="1" applyFill="1" applyBorder="1" applyAlignment="1">
      <alignment horizontal="center" vertical="center" wrapText="1"/>
    </xf>
    <xf numFmtId="0" fontId="15" fillId="25" borderId="25" xfId="0" applyFont="1" applyFill="1" applyBorder="1" applyAlignment="1">
      <alignment horizontal="center" vertical="center"/>
    </xf>
    <xf numFmtId="0" fontId="26" fillId="27" borderId="17" xfId="60" applyFont="1" applyFill="1" applyBorder="1" applyAlignment="1">
      <alignment horizontal="left" vertical="center"/>
    </xf>
    <xf numFmtId="183" fontId="15" fillId="29" borderId="2" xfId="53" applyNumberFormat="1" applyFont="1" applyFill="1" applyBorder="1"/>
    <xf numFmtId="183" fontId="15" fillId="35" borderId="2" xfId="53" applyNumberFormat="1" applyFont="1" applyFill="1" applyBorder="1"/>
    <xf numFmtId="183" fontId="29" fillId="20" borderId="2" xfId="53" applyNumberFormat="1" applyFont="1" applyFill="1" applyBorder="1"/>
    <xf numFmtId="183" fontId="15" fillId="36" borderId="2" xfId="53" applyNumberFormat="1" applyFont="1" applyFill="1" applyBorder="1"/>
    <xf numFmtId="0" fontId="26" fillId="28" borderId="17" xfId="60" applyFont="1" applyFill="1" applyBorder="1" applyAlignment="1">
      <alignment horizontal="left" vertical="center"/>
    </xf>
    <xf numFmtId="183" fontId="28" fillId="37" borderId="2" xfId="53" applyNumberFormat="1" applyFont="1" applyFill="1" applyBorder="1"/>
    <xf numFmtId="0" fontId="15" fillId="30" borderId="2" xfId="60" applyFont="1" applyFill="1" applyBorder="1" applyAlignment="1">
      <alignment horizontal="center"/>
    </xf>
    <xf numFmtId="0" fontId="28" fillId="31" borderId="2" xfId="60" applyFont="1" applyFill="1" applyBorder="1" applyAlignment="1">
      <alignment horizontal="center"/>
    </xf>
    <xf numFmtId="176" fontId="0" fillId="38" borderId="0" xfId="0" applyNumberFormat="1" applyFill="1"/>
    <xf numFmtId="183" fontId="1" fillId="0" borderId="2" xfId="53" applyNumberFormat="1" applyFont="1" applyFill="1" applyBorder="1"/>
    <xf numFmtId="183" fontId="1" fillId="0" borderId="2" xfId="53" applyNumberFormat="1" applyFont="1" applyBorder="1"/>
    <xf numFmtId="183" fontId="10" fillId="0" borderId="2" xfId="53" applyNumberFormat="1" applyFont="1" applyFill="1" applyBorder="1"/>
    <xf numFmtId="0" fontId="0" fillId="39" borderId="0" xfId="0" applyFill="1"/>
    <xf numFmtId="0" fontId="7" fillId="39" borderId="0" xfId="0" applyFont="1" applyFill="1"/>
    <xf numFmtId="186" fontId="0" fillId="39" borderId="0" xfId="4" applyNumberFormat="1" applyFont="1" applyFill="1"/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wrapText="1"/>
    </xf>
    <xf numFmtId="0" fontId="30" fillId="25" borderId="25" xfId="66" applyFont="1" applyFill="1" applyBorder="1" applyAlignment="1">
      <alignment horizontal="center" vertical="center" wrapText="1"/>
    </xf>
    <xf numFmtId="180" fontId="30" fillId="25" borderId="25" xfId="66" applyNumberFormat="1" applyFont="1" applyFill="1" applyBorder="1" applyAlignment="1">
      <alignment horizontal="center" vertical="center" wrapText="1"/>
    </xf>
    <xf numFmtId="0" fontId="30" fillId="25" borderId="45" xfId="66" applyFont="1" applyFill="1" applyBorder="1" applyAlignment="1">
      <alignment horizontal="center" vertical="center" wrapText="1"/>
    </xf>
    <xf numFmtId="180" fontId="30" fillId="25" borderId="45" xfId="66" applyNumberFormat="1" applyFont="1" applyFill="1" applyBorder="1" applyAlignment="1">
      <alignment horizontal="center" vertical="center" wrapText="1"/>
    </xf>
    <xf numFmtId="0" fontId="31" fillId="0" borderId="23" xfId="66" applyFont="1" applyBorder="1" applyAlignment="1">
      <alignment horizontal="center" vertical="center"/>
    </xf>
    <xf numFmtId="0" fontId="31" fillId="0" borderId="0" xfId="66" applyFont="1" applyAlignment="1">
      <alignment vertical="center" wrapText="1"/>
    </xf>
    <xf numFmtId="180" fontId="31" fillId="0" borderId="24" xfId="66" applyNumberFormat="1" applyFont="1" applyBorder="1" applyAlignment="1">
      <alignment horizontal="center" vertical="center"/>
    </xf>
    <xf numFmtId="39" fontId="31" fillId="0" borderId="23" xfId="53" applyNumberFormat="1" applyFont="1" applyFill="1" applyBorder="1" applyAlignment="1">
      <alignment horizontal="center" vertical="center"/>
    </xf>
    <xf numFmtId="0" fontId="32" fillId="0" borderId="0" xfId="66" applyFont="1" applyAlignment="1">
      <alignment horizontal="left" vertical="center" wrapText="1"/>
    </xf>
    <xf numFmtId="0" fontId="30" fillId="0" borderId="0" xfId="66" applyFont="1" applyAlignment="1">
      <alignment horizontal="left" vertical="center" wrapText="1"/>
    </xf>
    <xf numFmtId="0" fontId="31" fillId="0" borderId="0" xfId="66" applyFont="1" applyAlignment="1">
      <alignment horizontal="left" vertical="center" wrapText="1"/>
    </xf>
    <xf numFmtId="186" fontId="31" fillId="0" borderId="23" xfId="52" applyNumberFormat="1" applyFont="1" applyFill="1" applyBorder="1" applyAlignment="1">
      <alignment horizontal="right" vertical="center"/>
    </xf>
    <xf numFmtId="0" fontId="30" fillId="0" borderId="31" xfId="66" applyFont="1" applyBorder="1" applyAlignment="1">
      <alignment horizontal="left" vertical="center" wrapText="1"/>
    </xf>
    <xf numFmtId="180" fontId="30" fillId="0" borderId="24" xfId="66" applyNumberFormat="1" applyFont="1" applyBorder="1" applyAlignment="1">
      <alignment horizontal="center" vertical="center"/>
    </xf>
    <xf numFmtId="186" fontId="30" fillId="0" borderId="2" xfId="52" applyNumberFormat="1" applyFont="1" applyFill="1" applyBorder="1" applyAlignment="1">
      <alignment horizontal="right" vertical="center"/>
    </xf>
    <xf numFmtId="186" fontId="30" fillId="0" borderId="25" xfId="52" applyNumberFormat="1" applyFont="1" applyFill="1" applyBorder="1" applyAlignment="1">
      <alignment horizontal="right" vertical="center"/>
    </xf>
    <xf numFmtId="0" fontId="33" fillId="0" borderId="0" xfId="66" applyFont="1" applyAlignment="1">
      <alignment horizontal="left" vertical="center" wrapText="1"/>
    </xf>
    <xf numFmtId="186" fontId="34" fillId="0" borderId="45" xfId="52" applyNumberFormat="1" applyFont="1" applyFill="1" applyBorder="1" applyAlignment="1">
      <alignment horizontal="right" vertical="center"/>
    </xf>
    <xf numFmtId="186" fontId="30" fillId="0" borderId="23" xfId="52" applyNumberFormat="1" applyFont="1" applyFill="1" applyBorder="1" applyAlignment="1">
      <alignment horizontal="right" vertical="center"/>
    </xf>
    <xf numFmtId="0" fontId="35" fillId="0" borderId="31" xfId="66" applyFont="1" applyBorder="1" applyAlignment="1">
      <alignment horizontal="left" vertical="center" wrapText="1"/>
    </xf>
    <xf numFmtId="0" fontId="36" fillId="0" borderId="0" xfId="66" applyFont="1" applyAlignment="1">
      <alignment horizontal="left" vertical="center" wrapText="1"/>
    </xf>
    <xf numFmtId="0" fontId="35" fillId="0" borderId="0" xfId="66" applyFont="1" applyAlignment="1">
      <alignment horizontal="left" vertical="center" wrapText="1"/>
    </xf>
    <xf numFmtId="0" fontId="37" fillId="0" borderId="0" xfId="66" applyFont="1" applyAlignment="1">
      <alignment horizontal="left" vertical="center" wrapText="1"/>
    </xf>
    <xf numFmtId="180" fontId="31" fillId="0" borderId="23" xfId="66" applyNumberFormat="1" applyFont="1" applyBorder="1" applyAlignment="1">
      <alignment horizontal="center" vertical="center"/>
    </xf>
    <xf numFmtId="0" fontId="35" fillId="0" borderId="23" xfId="66" applyFont="1" applyBorder="1" applyAlignment="1">
      <alignment horizontal="left" vertical="center" wrapText="1"/>
    </xf>
    <xf numFmtId="186" fontId="31" fillId="0" borderId="25" xfId="52" applyNumberFormat="1" applyFont="1" applyFill="1" applyBorder="1" applyAlignment="1">
      <alignment horizontal="right" vertical="center"/>
    </xf>
    <xf numFmtId="0" fontId="38" fillId="0" borderId="0" xfId="66" applyFont="1" applyAlignment="1">
      <alignment horizontal="left" vertical="center" wrapText="1"/>
    </xf>
    <xf numFmtId="180" fontId="30" fillId="0" borderId="2" xfId="52" applyNumberFormat="1" applyFont="1" applyFill="1" applyBorder="1" applyAlignment="1">
      <alignment horizontal="right" vertical="center"/>
    </xf>
    <xf numFmtId="180" fontId="35" fillId="25" borderId="2" xfId="56" applyFont="1" applyFill="1" applyBorder="1" applyAlignment="1">
      <alignment horizontal="center" vertical="center" wrapText="1"/>
    </xf>
    <xf numFmtId="180" fontId="35" fillId="25" borderId="45" xfId="56" applyFont="1" applyFill="1" applyBorder="1" applyAlignment="1">
      <alignment horizontal="center" vertical="center" wrapText="1"/>
    </xf>
    <xf numFmtId="39" fontId="31" fillId="0" borderId="23" xfId="53" applyNumberFormat="1" applyFont="1" applyFill="1" applyBorder="1" applyAlignment="1">
      <alignment horizontal="right" vertical="center"/>
    </xf>
    <xf numFmtId="0" fontId="32" fillId="0" borderId="24" xfId="66" applyFont="1" applyBorder="1" applyAlignment="1">
      <alignment horizontal="left" vertical="center" wrapText="1"/>
    </xf>
    <xf numFmtId="180" fontId="31" fillId="0" borderId="23" xfId="56" applyFont="1" applyBorder="1" applyAlignment="1">
      <alignment horizontal="right" vertical="center"/>
    </xf>
    <xf numFmtId="0" fontId="30" fillId="0" borderId="24" xfId="66" applyFont="1" applyBorder="1" applyAlignment="1">
      <alignment horizontal="left" vertical="center" wrapText="1"/>
    </xf>
    <xf numFmtId="180" fontId="31" fillId="0" borderId="23" xfId="56" applyFont="1" applyFill="1" applyBorder="1" applyAlignment="1">
      <alignment horizontal="right" vertical="center"/>
    </xf>
    <xf numFmtId="183" fontId="39" fillId="0" borderId="23" xfId="49" applyNumberFormat="1" applyFont="1" applyFill="1" applyBorder="1" applyAlignment="1">
      <alignment vertical="center"/>
    </xf>
    <xf numFmtId="186" fontId="31" fillId="0" borderId="2" xfId="52" applyNumberFormat="1" applyFont="1" applyFill="1" applyBorder="1" applyAlignment="1">
      <alignment horizontal="right" vertical="center"/>
    </xf>
    <xf numFmtId="180" fontId="30" fillId="0" borderId="23" xfId="66" applyNumberFormat="1" applyFont="1" applyBorder="1" applyAlignment="1">
      <alignment horizontal="center" vertical="center"/>
    </xf>
    <xf numFmtId="183" fontId="40" fillId="0" borderId="2" xfId="53" applyNumberFormat="1" applyFont="1" applyFill="1" applyBorder="1" applyAlignment="1">
      <alignment horizontal="right" vertical="center"/>
    </xf>
    <xf numFmtId="183" fontId="39" fillId="0" borderId="23" xfId="49" applyNumberFormat="1" applyFont="1" applyFill="1" applyBorder="1" applyAlignment="1">
      <alignment horizontal="right" vertical="center"/>
    </xf>
    <xf numFmtId="183" fontId="30" fillId="0" borderId="2" xfId="49" applyNumberFormat="1" applyFont="1" applyFill="1" applyBorder="1" applyAlignment="1">
      <alignment horizontal="right" vertical="center"/>
    </xf>
    <xf numFmtId="183" fontId="30" fillId="0" borderId="25" xfId="49" applyNumberFormat="1" applyFont="1" applyFill="1" applyBorder="1" applyAlignment="1">
      <alignment horizontal="right" vertical="center"/>
    </xf>
    <xf numFmtId="0" fontId="34" fillId="0" borderId="0" xfId="66" applyFont="1" applyAlignment="1">
      <alignment horizontal="left" vertical="center" wrapText="1"/>
    </xf>
    <xf numFmtId="183" fontId="34" fillId="0" borderId="45" xfId="49" applyNumberFormat="1" applyFont="1" applyFill="1" applyBorder="1" applyAlignment="1">
      <alignment horizontal="right" vertical="center"/>
    </xf>
    <xf numFmtId="183" fontId="40" fillId="0" borderId="23" xfId="53" applyNumberFormat="1" applyFont="1" applyFill="1" applyBorder="1" applyAlignment="1">
      <alignment horizontal="right" vertical="center"/>
    </xf>
    <xf numFmtId="183" fontId="40" fillId="0" borderId="2" xfId="49" applyNumberFormat="1" applyFont="1" applyFill="1" applyBorder="1" applyAlignment="1">
      <alignment horizontal="right" vertical="center"/>
    </xf>
    <xf numFmtId="0" fontId="35" fillId="0" borderId="24" xfId="66" applyFont="1" applyBorder="1" applyAlignment="1">
      <alignment horizontal="left" vertical="center" wrapText="1"/>
    </xf>
    <xf numFmtId="186" fontId="41" fillId="0" borderId="23" xfId="52" applyNumberFormat="1" applyFont="1" applyFill="1" applyBorder="1" applyAlignment="1">
      <alignment horizontal="right" vertical="center"/>
    </xf>
    <xf numFmtId="183" fontId="30" fillId="0" borderId="2" xfId="53" applyNumberFormat="1" applyFont="1" applyFill="1" applyBorder="1" applyAlignment="1">
      <alignment horizontal="right" vertical="center"/>
    </xf>
    <xf numFmtId="183" fontId="30" fillId="0" borderId="25" xfId="53" applyNumberFormat="1" applyFont="1" applyFill="1" applyBorder="1" applyAlignment="1">
      <alignment horizontal="right" vertical="center"/>
    </xf>
    <xf numFmtId="183" fontId="30" fillId="0" borderId="23" xfId="53" applyNumberFormat="1" applyFont="1" applyFill="1" applyBorder="1" applyAlignment="1">
      <alignment horizontal="right" vertical="center"/>
    </xf>
    <xf numFmtId="186" fontId="31" fillId="0" borderId="45" xfId="52" applyNumberFormat="1" applyFont="1" applyFill="1" applyBorder="1" applyAlignment="1">
      <alignment horizontal="right" vertical="center"/>
    </xf>
    <xf numFmtId="183" fontId="30" fillId="0" borderId="45" xfId="53" applyNumberFormat="1" applyFont="1" applyFill="1" applyBorder="1" applyAlignment="1">
      <alignment horizontal="right" vertical="center"/>
    </xf>
    <xf numFmtId="0" fontId="42" fillId="0" borderId="0" xfId="66" applyFont="1" applyAlignment="1">
      <alignment horizontal="left" vertical="center" wrapText="1"/>
    </xf>
    <xf numFmtId="183" fontId="31" fillId="0" borderId="25" xfId="49" applyNumberFormat="1" applyFont="1" applyFill="1" applyBorder="1" applyAlignment="1">
      <alignment horizontal="right" vertical="center"/>
    </xf>
    <xf numFmtId="0" fontId="43" fillId="0" borderId="0" xfId="66" applyFont="1" applyAlignment="1">
      <alignment horizontal="left" vertical="center" wrapText="1"/>
    </xf>
    <xf numFmtId="183" fontId="31" fillId="0" borderId="23" xfId="49" applyNumberFormat="1" applyFont="1" applyFill="1" applyBorder="1" applyAlignment="1">
      <alignment horizontal="right" vertical="center"/>
    </xf>
    <xf numFmtId="180" fontId="35" fillId="25" borderId="25" xfId="56" applyFont="1" applyFill="1" applyBorder="1" applyAlignment="1">
      <alignment horizontal="center" vertical="center" wrapText="1"/>
    </xf>
    <xf numFmtId="183" fontId="31" fillId="0" borderId="23" xfId="49" applyNumberFormat="1" applyFont="1" applyBorder="1" applyAlignment="1">
      <alignment horizontal="right" vertical="center"/>
    </xf>
    <xf numFmtId="183" fontId="40" fillId="40" borderId="2" xfId="53" applyNumberFormat="1" applyFont="1" applyFill="1" applyBorder="1" applyAlignment="1">
      <alignment horizontal="right" vertical="center"/>
    </xf>
    <xf numFmtId="183" fontId="30" fillId="0" borderId="2" xfId="49" applyNumberFormat="1" applyFont="1" applyBorder="1" applyAlignment="1">
      <alignment horizontal="right" vertical="center"/>
    </xf>
    <xf numFmtId="183" fontId="30" fillId="0" borderId="25" xfId="49" applyNumberFormat="1" applyFont="1" applyBorder="1" applyAlignment="1">
      <alignment horizontal="right" vertical="center"/>
    </xf>
    <xf numFmtId="183" fontId="30" fillId="0" borderId="45" xfId="49" applyNumberFormat="1" applyFont="1" applyBorder="1" applyAlignment="1">
      <alignment horizontal="right" vertical="center"/>
    </xf>
    <xf numFmtId="183" fontId="40" fillId="40" borderId="23" xfId="53" applyNumberFormat="1" applyFont="1" applyFill="1" applyBorder="1" applyAlignment="1">
      <alignment horizontal="right" vertical="center"/>
    </xf>
    <xf numFmtId="183" fontId="40" fillId="40" borderId="2" xfId="49" applyNumberFormat="1" applyFont="1" applyFill="1" applyBorder="1" applyAlignment="1">
      <alignment horizontal="right" vertical="center"/>
    </xf>
    <xf numFmtId="183" fontId="41" fillId="0" borderId="23" xfId="49" applyNumberFormat="1" applyFont="1" applyFill="1" applyBorder="1" applyAlignment="1">
      <alignment horizontal="right" vertical="center"/>
    </xf>
    <xf numFmtId="183" fontId="37" fillId="0" borderId="23" xfId="49" applyNumberFormat="1" applyFont="1" applyFill="1" applyBorder="1" applyAlignment="1">
      <alignment horizontal="right" vertical="center"/>
    </xf>
    <xf numFmtId="183" fontId="30" fillId="0" borderId="2" xfId="53" applyNumberFormat="1" applyFont="1" applyBorder="1" applyAlignment="1">
      <alignment horizontal="right" vertical="center"/>
    </xf>
    <xf numFmtId="183" fontId="30" fillId="0" borderId="25" xfId="53" applyNumberFormat="1" applyFont="1" applyBorder="1" applyAlignment="1">
      <alignment horizontal="right" vertical="center"/>
    </xf>
    <xf numFmtId="183" fontId="44" fillId="0" borderId="23" xfId="53" applyNumberFormat="1" applyFont="1" applyFill="1" applyBorder="1" applyAlignment="1">
      <alignment horizontal="right" vertical="center"/>
    </xf>
    <xf numFmtId="183" fontId="44" fillId="0" borderId="23" xfId="53" applyNumberFormat="1" applyFont="1" applyBorder="1" applyAlignment="1">
      <alignment horizontal="right" vertical="center"/>
    </xf>
    <xf numFmtId="183" fontId="44" fillId="0" borderId="45" xfId="53" applyNumberFormat="1" applyFont="1" applyFill="1" applyBorder="1" applyAlignment="1">
      <alignment horizontal="right" vertical="center"/>
    </xf>
    <xf numFmtId="183" fontId="31" fillId="0" borderId="25" xfId="49" applyNumberFormat="1" applyFont="1" applyBorder="1" applyAlignment="1">
      <alignment horizontal="right" vertical="center"/>
    </xf>
    <xf numFmtId="186" fontId="11" fillId="0" borderId="10" xfId="4" applyNumberFormat="1" applyFont="1" applyBorder="1"/>
    <xf numFmtId="186" fontId="11" fillId="0" borderId="10" xfId="4" applyNumberFormat="1" applyFont="1" applyFill="1" applyBorder="1" applyAlignment="1">
      <alignment horizontal="right"/>
    </xf>
    <xf numFmtId="186" fontId="0" fillId="0" borderId="0" xfId="0" applyNumberFormat="1"/>
    <xf numFmtId="0" fontId="0" fillId="0" borderId="2" xfId="0" applyBorder="1" applyAlignment="1">
      <alignment horizontal="left" vertical="center" wrapText="1"/>
    </xf>
    <xf numFmtId="0" fontId="0" fillId="41" borderId="10" xfId="0" applyFill="1" applyBorder="1"/>
    <xf numFmtId="186" fontId="0" fillId="41" borderId="10" xfId="4" applyNumberFormat="1" applyFont="1" applyFill="1" applyBorder="1" applyAlignment="1">
      <alignment horizontal="right"/>
    </xf>
    <xf numFmtId="4" fontId="0" fillId="0" borderId="0" xfId="0" applyNumberFormat="1"/>
    <xf numFmtId="0" fontId="0" fillId="0" borderId="1" xfId="0" applyBorder="1"/>
    <xf numFmtId="186" fontId="0" fillId="0" borderId="1" xfId="4" applyNumberFormat="1" applyFont="1" applyFill="1" applyBorder="1" applyAlignment="1">
      <alignment horizontal="right"/>
    </xf>
    <xf numFmtId="0" fontId="0" fillId="0" borderId="2" xfId="0" applyFont="1" applyBorder="1"/>
    <xf numFmtId="186" fontId="0" fillId="0" borderId="2" xfId="4" applyNumberFormat="1" applyFont="1" applyFill="1" applyBorder="1" applyAlignment="1">
      <alignment horizontal="right"/>
    </xf>
    <xf numFmtId="0" fontId="0" fillId="0" borderId="6" xfId="0" applyBorder="1"/>
    <xf numFmtId="186" fontId="0" fillId="0" borderId="6" xfId="4" applyNumberFormat="1" applyFont="1" applyFill="1" applyBorder="1" applyAlignment="1">
      <alignment horizontal="right"/>
    </xf>
    <xf numFmtId="0" fontId="31" fillId="27" borderId="45" xfId="66" applyFont="1" applyFill="1" applyBorder="1" applyAlignment="1">
      <alignment horizontal="center" vertical="center"/>
    </xf>
    <xf numFmtId="0" fontId="30" fillId="27" borderId="46" xfId="66" applyFont="1" applyFill="1" applyBorder="1" applyAlignment="1">
      <alignment horizontal="left" vertical="center" wrapText="1"/>
    </xf>
    <xf numFmtId="180" fontId="31" fillId="27" borderId="45" xfId="66" applyNumberFormat="1" applyFont="1" applyFill="1" applyBorder="1" applyAlignment="1">
      <alignment horizontal="center" vertical="center"/>
    </xf>
    <xf numFmtId="186" fontId="30" fillId="27" borderId="2" xfId="52" applyNumberFormat="1" applyFont="1" applyFill="1" applyBorder="1" applyAlignment="1">
      <alignment horizontal="right" vertical="center"/>
    </xf>
    <xf numFmtId="187" fontId="0" fillId="0" borderId="0" xfId="0" applyNumberFormat="1"/>
    <xf numFmtId="186" fontId="0" fillId="20" borderId="0" xfId="0" applyNumberFormat="1" applyFill="1"/>
    <xf numFmtId="186" fontId="0" fillId="18" borderId="1" xfId="4" applyNumberFormat="1" applyFont="1" applyFill="1" applyBorder="1" applyAlignment="1">
      <alignment horizontal="right"/>
    </xf>
    <xf numFmtId="186" fontId="0" fillId="18" borderId="6" xfId="4" applyNumberFormat="1" applyFont="1" applyFill="1" applyBorder="1" applyAlignment="1">
      <alignment horizontal="right"/>
    </xf>
    <xf numFmtId="183" fontId="30" fillId="0" borderId="45" xfId="49" applyNumberFormat="1" applyFont="1" applyFill="1" applyBorder="1" applyAlignment="1">
      <alignment horizontal="right" vertical="center"/>
    </xf>
    <xf numFmtId="0" fontId="31" fillId="0" borderId="24" xfId="66" applyFont="1" applyBorder="1" applyAlignment="1">
      <alignment horizontal="left" vertical="center" wrapText="1"/>
    </xf>
    <xf numFmtId="183" fontId="39" fillId="0" borderId="45" xfId="49" applyNumberFormat="1" applyFont="1" applyFill="1" applyBorder="1" applyAlignment="1">
      <alignment vertical="center"/>
    </xf>
    <xf numFmtId="188" fontId="31" fillId="0" borderId="2" xfId="52" applyNumberFormat="1" applyFont="1" applyFill="1" applyBorder="1" applyAlignment="1">
      <alignment horizontal="right" vertical="center"/>
    </xf>
    <xf numFmtId="188" fontId="30" fillId="0" borderId="2" xfId="52" applyNumberFormat="1" applyFont="1" applyFill="1" applyBorder="1" applyAlignment="1">
      <alignment horizontal="right" vertical="center"/>
    </xf>
    <xf numFmtId="180" fontId="30" fillId="27" borderId="45" xfId="66" applyNumberFormat="1" applyFont="1" applyFill="1" applyBorder="1" applyAlignment="1">
      <alignment horizontal="center" vertical="center"/>
    </xf>
    <xf numFmtId="183" fontId="30" fillId="27" borderId="2" xfId="53" applyNumberFormat="1" applyFont="1" applyFill="1" applyBorder="1" applyAlignment="1">
      <alignment horizontal="right" vertical="center"/>
    </xf>
    <xf numFmtId="183" fontId="0" fillId="0" borderId="0" xfId="53" applyNumberFormat="1" applyFont="1" applyBorder="1"/>
    <xf numFmtId="183" fontId="0" fillId="20" borderId="0" xfId="0" applyNumberFormat="1" applyFill="1"/>
    <xf numFmtId="183" fontId="44" fillId="0" borderId="25" xfId="53" applyNumberFormat="1" applyFont="1" applyFill="1" applyBorder="1" applyAlignment="1">
      <alignment horizontal="right" vertical="center"/>
    </xf>
    <xf numFmtId="183" fontId="31" fillId="0" borderId="2" xfId="49" applyNumberFormat="1" applyFont="1" applyBorder="1" applyAlignment="1">
      <alignment horizontal="right" vertical="center"/>
    </xf>
    <xf numFmtId="41" fontId="31" fillId="0" borderId="2" xfId="52" applyFont="1" applyBorder="1" applyAlignment="1">
      <alignment horizontal="right" vertical="center"/>
    </xf>
    <xf numFmtId="186" fontId="11" fillId="0" borderId="10" xfId="4" applyNumberFormat="1" applyFont="1" applyBorder="1" applyAlignment="1">
      <alignment vertical="center"/>
    </xf>
    <xf numFmtId="186" fontId="11" fillId="0" borderId="10" xfId="4" applyNumberFormat="1" applyFont="1" applyFill="1" applyBorder="1" applyAlignment="1">
      <alignment horizontal="right" vertical="center"/>
    </xf>
    <xf numFmtId="0" fontId="0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vertical="center"/>
    </xf>
    <xf numFmtId="0" fontId="7" fillId="20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176" fontId="7" fillId="0" borderId="0" xfId="0" applyNumberFormat="1" applyFont="1"/>
    <xf numFmtId="183" fontId="45" fillId="20" borderId="0" xfId="4" applyNumberFormat="1" applyFont="1" applyFill="1"/>
    <xf numFmtId="186" fontId="7" fillId="42" borderId="0" xfId="0" applyNumberFormat="1" applyFont="1" applyFill="1"/>
    <xf numFmtId="0" fontId="26" fillId="42" borderId="2" xfId="60" applyFont="1" applyFill="1" applyBorder="1" applyAlignment="1">
      <alignment vertical="center"/>
    </xf>
    <xf numFmtId="186" fontId="0" fillId="43" borderId="0" xfId="0" applyNumberFormat="1" applyFill="1"/>
    <xf numFmtId="0" fontId="5" fillId="0" borderId="2" xfId="60" applyFont="1" applyBorder="1"/>
    <xf numFmtId="0" fontId="0" fillId="0" borderId="0" xfId="0" applyFont="1"/>
    <xf numFmtId="0" fontId="7" fillId="27" borderId="10" xfId="0" applyFont="1" applyFill="1" applyBorder="1"/>
    <xf numFmtId="186" fontId="7" fillId="27" borderId="10" xfId="4" applyNumberFormat="1" applyFont="1" applyFill="1" applyBorder="1" applyAlignment="1">
      <alignment horizontal="right"/>
    </xf>
    <xf numFmtId="186" fontId="0" fillId="0" borderId="1" xfId="4" applyNumberFormat="1" applyFont="1" applyBorder="1"/>
    <xf numFmtId="0" fontId="0" fillId="0" borderId="16" xfId="0" applyBorder="1" applyAlignment="1">
      <alignment vertical="center" wrapText="1"/>
    </xf>
    <xf numFmtId="186" fontId="0" fillId="0" borderId="2" xfId="4" applyNumberFormat="1" applyFont="1" applyBorder="1" applyAlignment="1">
      <alignment vertical="center" wrapText="1"/>
    </xf>
    <xf numFmtId="0" fontId="7" fillId="10" borderId="8" xfId="0" applyFont="1" applyFill="1" applyBorder="1"/>
    <xf numFmtId="186" fontId="7" fillId="10" borderId="2" xfId="4" applyNumberFormat="1" applyFont="1" applyFill="1" applyBorder="1" applyAlignment="1">
      <alignment horizontal="right"/>
    </xf>
    <xf numFmtId="186" fontId="7" fillId="0" borderId="2" xfId="4" applyNumberFormat="1" applyFont="1" applyFill="1" applyBorder="1" applyAlignment="1">
      <alignment horizontal="right"/>
    </xf>
    <xf numFmtId="0" fontId="0" fillId="0" borderId="8" xfId="0" applyBorder="1"/>
    <xf numFmtId="186" fontId="7" fillId="27" borderId="6" xfId="4" applyNumberFormat="1" applyFont="1" applyFill="1" applyBorder="1" applyAlignment="1">
      <alignment horizontal="right"/>
    </xf>
    <xf numFmtId="0" fontId="7" fillId="20" borderId="10" xfId="0" applyFont="1" applyFill="1" applyBorder="1"/>
    <xf numFmtId="186" fontId="7" fillId="20" borderId="10" xfId="4" applyNumberFormat="1" applyFont="1" applyFill="1" applyBorder="1" applyAlignment="1">
      <alignment horizontal="right"/>
    </xf>
    <xf numFmtId="0" fontId="7" fillId="42" borderId="0" xfId="0" applyFont="1" applyFill="1"/>
    <xf numFmtId="186" fontId="0" fillId="16" borderId="47" xfId="4" applyNumberFormat="1" applyFont="1" applyFill="1" applyBorder="1" applyAlignment="1">
      <alignment horizontal="right"/>
    </xf>
    <xf numFmtId="186" fontId="7" fillId="27" borderId="47" xfId="4" applyNumberFormat="1" applyFont="1" applyFill="1" applyBorder="1" applyAlignment="1">
      <alignment horizontal="right"/>
    </xf>
    <xf numFmtId="186" fontId="0" fillId="0" borderId="47" xfId="4" applyNumberFormat="1" applyFont="1" applyBorder="1" applyAlignment="1">
      <alignment horizontal="right"/>
    </xf>
    <xf numFmtId="186" fontId="7" fillId="15" borderId="47" xfId="4" applyNumberFormat="1" applyFont="1" applyFill="1" applyBorder="1" applyAlignment="1">
      <alignment horizontal="right"/>
    </xf>
    <xf numFmtId="186" fontId="7" fillId="10" borderId="47" xfId="4" applyNumberFormat="1" applyFont="1" applyFill="1" applyBorder="1" applyAlignment="1">
      <alignment horizontal="right"/>
    </xf>
    <xf numFmtId="186" fontId="0" fillId="6" borderId="47" xfId="4" applyNumberFormat="1" applyFont="1" applyFill="1" applyBorder="1" applyAlignment="1">
      <alignment horizontal="right"/>
    </xf>
    <xf numFmtId="186" fontId="7" fillId="0" borderId="0" xfId="4" applyNumberFormat="1" applyFont="1" applyFill="1" applyBorder="1" applyAlignment="1">
      <alignment horizontal="right"/>
    </xf>
    <xf numFmtId="186" fontId="0" fillId="6" borderId="48" xfId="4" applyNumberFormat="1" applyFont="1" applyFill="1" applyBorder="1" applyAlignment="1">
      <alignment horizontal="right"/>
    </xf>
    <xf numFmtId="186" fontId="0" fillId="6" borderId="2" xfId="4" applyNumberFormat="1" applyFont="1" applyFill="1" applyBorder="1" applyAlignment="1">
      <alignment horizontal="right"/>
    </xf>
    <xf numFmtId="186" fontId="7" fillId="6" borderId="2" xfId="4" applyNumberFormat="1" applyFont="1" applyFill="1" applyBorder="1" applyAlignment="1">
      <alignment horizontal="right"/>
    </xf>
    <xf numFmtId="186" fontId="7" fillId="27" borderId="49" xfId="4" applyNumberFormat="1" applyFont="1" applyFill="1" applyBorder="1" applyAlignment="1">
      <alignment horizontal="right"/>
    </xf>
    <xf numFmtId="186" fontId="7" fillId="20" borderId="47" xfId="4" applyNumberFormat="1" applyFont="1" applyFill="1" applyBorder="1" applyAlignment="1">
      <alignment horizontal="right"/>
    </xf>
    <xf numFmtId="0" fontId="0" fillId="6" borderId="10" xfId="0" applyFont="1" applyFill="1" applyBorder="1"/>
    <xf numFmtId="0" fontId="0" fillId="0" borderId="50" xfId="0" applyFont="1" applyBorder="1"/>
    <xf numFmtId="0" fontId="0" fillId="6" borderId="50" xfId="0" applyFont="1" applyFill="1" applyBorder="1"/>
    <xf numFmtId="186" fontId="0" fillId="6" borderId="1" xfId="4" applyNumberFormat="1" applyFont="1" applyFill="1" applyBorder="1" applyAlignment="1">
      <alignment horizontal="right"/>
    </xf>
    <xf numFmtId="0" fontId="0" fillId="6" borderId="16" xfId="0" applyFill="1" applyBorder="1" applyAlignment="1">
      <alignment vertical="center" wrapText="1"/>
    </xf>
    <xf numFmtId="0" fontId="7" fillId="10" borderId="51" xfId="0" applyFont="1" applyFill="1" applyBorder="1"/>
    <xf numFmtId="0" fontId="0" fillId="0" borderId="2" xfId="0" applyBorder="1" applyAlignment="1">
      <alignment vertical="center" wrapText="1"/>
    </xf>
    <xf numFmtId="0" fontId="0" fillId="6" borderId="52" xfId="0" applyFont="1" applyFill="1" applyBorder="1"/>
    <xf numFmtId="186" fontId="0" fillId="6" borderId="45" xfId="4" applyNumberFormat="1" applyFont="1" applyFill="1" applyBorder="1" applyAlignment="1">
      <alignment horizontal="right"/>
    </xf>
    <xf numFmtId="0" fontId="0" fillId="0" borderId="52" xfId="0" applyBorder="1"/>
    <xf numFmtId="186" fontId="0" fillId="0" borderId="45" xfId="4" applyNumberFormat="1" applyFont="1" applyFill="1" applyBorder="1" applyAlignment="1">
      <alignment horizontal="right"/>
    </xf>
    <xf numFmtId="0" fontId="0" fillId="0" borderId="53" xfId="0" applyBorder="1"/>
    <xf numFmtId="186" fontId="0" fillId="0" borderId="25" xfId="4" applyNumberFormat="1" applyFont="1" applyFill="1" applyBorder="1" applyAlignment="1">
      <alignment horizontal="right"/>
    </xf>
    <xf numFmtId="0" fontId="7" fillId="27" borderId="54" xfId="0" applyFont="1" applyFill="1" applyBorder="1"/>
    <xf numFmtId="186" fontId="0" fillId="16" borderId="1" xfId="4" applyNumberFormat="1" applyFont="1" applyFill="1" applyBorder="1" applyAlignment="1">
      <alignment horizontal="right"/>
    </xf>
    <xf numFmtId="186" fontId="7" fillId="16" borderId="2" xfId="4" applyNumberFormat="1" applyFont="1" applyFill="1" applyBorder="1" applyAlignment="1">
      <alignment horizontal="right"/>
    </xf>
    <xf numFmtId="186" fontId="0" fillId="16" borderId="45" xfId="4" applyNumberFormat="1" applyFont="1" applyFill="1" applyBorder="1" applyAlignment="1">
      <alignment horizontal="right"/>
    </xf>
    <xf numFmtId="186" fontId="7" fillId="16" borderId="45" xfId="4" applyNumberFormat="1" applyFont="1" applyFill="1" applyBorder="1" applyAlignment="1">
      <alignment horizontal="right"/>
    </xf>
    <xf numFmtId="186" fontId="0" fillId="16" borderId="25" xfId="4" applyNumberFormat="1" applyFont="1" applyFill="1" applyBorder="1" applyAlignment="1">
      <alignment horizontal="right"/>
    </xf>
    <xf numFmtId="186" fontId="7" fillId="16" borderId="23" xfId="4" applyNumberFormat="1" applyFont="1" applyFill="1" applyBorder="1" applyAlignment="1">
      <alignment horizontal="right"/>
    </xf>
    <xf numFmtId="0" fontId="1" fillId="10" borderId="2" xfId="0" applyFont="1" applyFill="1" applyBorder="1" applyAlignment="1">
      <alignment wrapText="1"/>
    </xf>
    <xf numFmtId="186" fontId="0" fillId="10" borderId="2" xfId="4" applyNumberFormat="1" applyFont="1" applyFill="1" applyBorder="1" applyAlignment="1">
      <alignment horizontal="right"/>
    </xf>
    <xf numFmtId="0" fontId="7" fillId="20" borderId="50" xfId="0" applyFont="1" applyFill="1" applyBorder="1"/>
    <xf numFmtId="0" fontId="7" fillId="0" borderId="0" xfId="0" applyFont="1" applyAlignment="1">
      <alignment horizontal="right"/>
    </xf>
    <xf numFmtId="183" fontId="0" fillId="20" borderId="0" xfId="4" applyNumberFormat="1" applyFont="1" applyFill="1"/>
    <xf numFmtId="180" fontId="35" fillId="25" borderId="2" xfId="56" applyFont="1" applyFill="1" applyBorder="1" applyAlignment="1" quotePrefix="1">
      <alignment horizontal="center" vertical="center" wrapText="1"/>
    </xf>
    <xf numFmtId="180" fontId="35" fillId="25" borderId="25" xfId="56" applyFont="1" applyFill="1" applyBorder="1" applyAlignment="1" quotePrefix="1">
      <alignment horizontal="center" vertical="center" wrapText="1"/>
    </xf>
    <xf numFmtId="39" fontId="17" fillId="19" borderId="20" xfId="63" applyNumberFormat="1" applyFont="1" applyFill="1" applyBorder="1" applyAlignment="1" quotePrefix="1">
      <alignment horizontal="center" vertical="center" wrapText="1"/>
    </xf>
    <xf numFmtId="39" fontId="17" fillId="19" borderId="19" xfId="63" applyNumberFormat="1" applyFont="1" applyFill="1" applyBorder="1" applyAlignment="1" quotePrefix="1">
      <alignment horizontal="center" vertical="center" wrapText="1"/>
    </xf>
    <xf numFmtId="0" fontId="18" fillId="0" borderId="0" xfId="67" applyFont="1" applyAlignment="1" quotePrefix="1">
      <alignment horizontal="left"/>
    </xf>
    <xf numFmtId="0" fontId="12" fillId="0" borderId="16" xfId="0" applyFont="1" applyFill="1" applyBorder="1" applyAlignment="1" quotePrefix="1">
      <alignment horizontal="left" vertical="top" wrapText="1"/>
    </xf>
    <xf numFmtId="0" fontId="13" fillId="0" borderId="16" xfId="0" applyFont="1" applyFill="1" applyBorder="1" applyAlignment="1" quotePrefix="1">
      <alignment horizontal="left" vertical="top" wrapText="1"/>
    </xf>
    <xf numFmtId="0" fontId="12" fillId="0" borderId="18" xfId="0" applyFont="1" applyFill="1" applyBorder="1" applyAlignment="1" quotePrefix="1">
      <alignment horizontal="left" vertical="top" wrapText="1"/>
    </xf>
  </cellXfs>
  <cellStyles count="76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  <cellStyle name="Comma [0] 10" xfId="49"/>
    <cellStyle name="Comma [0] 10 3 2" xfId="50"/>
    <cellStyle name="Comma [0] 13 2" xfId="51"/>
    <cellStyle name="Comma [0] 2 2 2" xfId="52"/>
    <cellStyle name="Comma [0] 3" xfId="53"/>
    <cellStyle name="Comma [0] 3 4" xfId="54"/>
    <cellStyle name="Comma [0] 9" xfId="55"/>
    <cellStyle name="Comma 111" xfId="56"/>
    <cellStyle name="Comma 111 3 2" xfId="57"/>
    <cellStyle name="Hyperlink 2" xfId="58"/>
    <cellStyle name="Normal 13" xfId="59"/>
    <cellStyle name="Normal 15" xfId="60"/>
    <cellStyle name="Normal 15 3" xfId="61"/>
    <cellStyle name="Normal 2" xfId="62"/>
    <cellStyle name="Normal 2 2" xfId="63"/>
    <cellStyle name="Normal 2 2 2 3" xfId="64"/>
    <cellStyle name="Normal 2 3 3 3 2" xfId="65"/>
    <cellStyle name="Normal 3" xfId="66"/>
    <cellStyle name="Normal 3 2" xfId="67"/>
    <cellStyle name="Normal 4" xfId="68"/>
    <cellStyle name="Normal 5" xfId="69"/>
    <cellStyle name="Normal 7 2 3" xfId="70"/>
    <cellStyle name="Normal 8 3 2" xfId="71"/>
    <cellStyle name="Normal_DRAFT LAPORAN RINGKASAN LRA" xfId="72"/>
    <cellStyle name="Percent 2" xfId="73"/>
    <cellStyle name="Percent 3 5" xfId="74"/>
    <cellStyle name="Comma [0] 18 2" xfId="75"/>
  </cellStyles>
  <tableStyles count="0" defaultTableStyle="TableStyleMedium9"/>
  <colors>
    <mruColors>
      <color rgb="00CC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8" Type="http://schemas.openxmlformats.org/officeDocument/2006/relationships/styles" Target="styles.xml"/><Relationship Id="rId37" Type="http://schemas.openxmlformats.org/officeDocument/2006/relationships/sharedStrings" Target="sharedStrings.xml"/><Relationship Id="rId36" Type="http://schemas.openxmlformats.org/officeDocument/2006/relationships/theme" Target="theme/theme1.xml"/><Relationship Id="rId35" Type="http://schemas.openxmlformats.org/officeDocument/2006/relationships/externalLink" Target="externalLinks/externalLink22.xml"/><Relationship Id="rId34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19.xml"/><Relationship Id="rId31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17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12.xml"/><Relationship Id="rId24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9.xml"/><Relationship Id="rId21" Type="http://schemas.openxmlformats.org/officeDocument/2006/relationships/externalLink" Target="externalLinks/externalLink8.xml"/><Relationship Id="rId20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6.xml"/><Relationship Id="rId18" Type="http://schemas.openxmlformats.org/officeDocument/2006/relationships/externalLink" Target="externalLinks/externalLink5.xml"/><Relationship Id="rId17" Type="http://schemas.openxmlformats.org/officeDocument/2006/relationships/externalLink" Target="externalLinks/externalLink4.xml"/><Relationship Id="rId1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2.xml"/><Relationship Id="rId14" Type="http://schemas.openxmlformats.org/officeDocument/2006/relationships/externalLink" Target="externalLinks/externalLink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ATA%20LK%20SKPD%202019\Perbaikan%20LKPD%202019\Menuju%20Audited\PENERIMAAN%20KASDA%202015%20-%20ok\Unit%20%20Format%20Baru%20%20Desember%2020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DATA\Data%20untuk%20BPK\Disdik\DISDIKPORA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@%20KHUSUS%20BAGIAN%20ASET\@%20BAGIAN%20ASSET\@%20REKON%20TW%202%202015\@%20BAP%20REKON%20TW%202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ATA%20LK%20SKPD%202019\Perbaikan%20LKPD%202019\Menuju%20Audited\LRA%20Kolut%20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Users\ALIENWARE\Documents\kode%20barang%20simda%2027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@simda%20fix\data%20penghapusan%20tahap%201%20kec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DATA\OFFICE%202013\DATA%20ASET%20SEKOLAH%20BOS%20BOP%20BOMM%2013022013%20fix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LK%20MALAM%20MINGGU\ASET%202015\data%20rekon%20semester%202%202015%20skpd\kumpulan%20data%20aset%20fix%202015\aset%202015\ASET%20BMD%202015%201%20MARET%202016\Users\user\Desktop\ac\SP2D%202008%20PERUBAHAN%20APBD\arsip%20sp2d08%20dari%20dedy\SP2D\KODEREK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AD872E8\bku%20SET%2009-1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05A54C2\REG%20SPM%202009%20BANK%20BNI%20ANTO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rver\My%20Documents\Materi%20SPPN%20dan%20Anggaran%20Daerah%20Berbasis%20Prestasi%20Kerja\Materi%20SPPN%20dan%20Anggaran%20Daerah%20Berbasis%20Prestasi%20Kerja\SESI%206.%20LATIHAN%20KASU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inarsih\Downloads\Tool%20Just%20Proli%20Update%20140121.xlsb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ATA%20LK%20SKPD%202019\Perbaikan%20LKPD%202019\Menuju%20Audited\Pokja%20Century%2022-26%20Feb\P2%20Terinci\C:\My%20Work\HAPSEM%20I%20KENDARI%202007\2_LHP%20Kendari%20Semester%20I%202007\1_LKPD\05_LHP%20LKPD%20Kolaka%20Utara\Buku%201\LRA%20Keuangan%20Audited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simda\@simda%20fix\mulai%20simda\dinas%20konsolidasi%202013.xlsb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ATA%20LK%20SKPD%202019\Perbaikan%20LKPD%202019\Menuju%20Audited\Kolaka%20Utara\Book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ASET%20PU%20SD%202012\edit\Iday%20Bangunan%20oke\KIB%20INDUK%20DINAS%20PU%202005-2011(Rekon)PROSES%20DIGABUNG%20101%2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ATA%20LK%20SKPD%202019\Perbaikan%20LKPD%202019\Menuju%20Audited\LKPD%20KOLUT%202006%20NET%20BUANGET\BUKU%201\Book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18%20maret%202017\CALK%20DAN%20TEBEL%20SERTA%20LAMPIRAN%20%20tgl%2015%20maret\2017\@@SALDO%202017\SALDO%20HARIAN%202017\SALDO%20HARIAN%202017%20jan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\06.%20TANAH%20BUMBU\data%20terinci\TABEL%20LKPD%20UNAUDITED%202016\CALK%20MALAM%20MINGGU\ASET%202015\data%20rekon%20semester%202%202015%20skpd\kumpulan%20data%20aset%20fix%202015\aset%202015\ASET%20BMD%202015%201%20MARET%202016\kdp%20201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ATA%20LK%20SKPD%202019\Perbaikan%20LKPD%202019\Menuju%20Audited\My%20Work\HAPSEM%20I%20KENDARI%202007\2_LHP%20Kendari%20Semester%20I%202007\1_LKPD\05_LHP%20LKPD%20Kolaka%20Utara\Buku%201\LRA%20Keuangan%20Audi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ndy\d\Kronologis%20Q%20DPPA%202008BR\Asli%20Kronologis%20DPPA%202008\Materi%20SPPN%20dan%20Anggaran%20Daerah%20Berbasis%20Prestasi%20Kerja\Materi%20SPPN%20dan%20Anggaran%20Daerah%20Berbasis%20Prestasi%20Kerja\SESI%206.%20LATIHAN%20KASU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ati\Documents%20and%20Settings\pembukuan03\Desktop\Documents%20and%20Settings\WinXP\Desktop\bu%20yuri%20lagi\Penerimaan%20APBD%20SABTU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PAJAK DAERAH"/>
      <sheetName val="Ret. JASA UMUM"/>
      <sheetName val="RET. JASA USAHA"/>
      <sheetName val="RET. IJIN TERTENTU"/>
      <sheetName val="pengelolaan kekayaan daerah"/>
      <sheetName val="lain-lain PAD yg sah"/>
      <sheetName val="Dana Perimbangan"/>
      <sheetName val="Lain2 Pendapatan Daerah yg sah"/>
      <sheetName val="Penerimaan Pembiayaan"/>
      <sheetName val="UYHD"/>
      <sheetName val="total pendapatan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KD.BRG"/>
      <sheetName val="KIB A"/>
      <sheetName val="KIB B"/>
      <sheetName val="KIB C"/>
      <sheetName val="KIB D"/>
      <sheetName val="KIB E"/>
      <sheetName val="KIB F"/>
      <sheetName val="REKAP (3)"/>
      <sheetName val="Sheet9"/>
      <sheetName val="Rekening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BAP"/>
      <sheetName val="kdrekbelanja"/>
      <sheetName val="kdbrg"/>
      <sheetName val="SK PENGGUNA"/>
      <sheetName val="Rekening"/>
      <sheetName val="Sheet4"/>
      <sheetName val="Bant _ Tdk Trsangka"/>
      <sheetName val="Pembiayaan"/>
      <sheetName val="Rekap Belanja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BUPATI"/>
      <sheetName val="WABUP"/>
      <sheetName val="DPRD"/>
      <sheetName val="SEKRETARIAT DAERAH"/>
      <sheetName val="SEKDA"/>
      <sheetName val="ASS. 1"/>
      <sheetName val="ASS. 2"/>
      <sheetName val="UMUM"/>
      <sheetName val="KEUANGAN"/>
      <sheetName val="KEPEGAWAIAN"/>
      <sheetName val="HUKUM"/>
      <sheetName val="PERTANIAN"/>
      <sheetName val="PERINDAG"/>
      <sheetName val="RT. ANGIN"/>
      <sheetName val="LASUSUA"/>
      <sheetName val="KODEOHA "/>
      <sheetName val="NGAPA"/>
      <sheetName val="PAKUE"/>
      <sheetName val="BT. PUTIH"/>
      <sheetName val="SETWAN"/>
      <sheetName val="KPUD kurang 66 jt"/>
      <sheetName val="PERTAMBANGAN"/>
      <sheetName val="PU "/>
      <sheetName val="KEHUTANAN"/>
      <sheetName val="KESEHATAN"/>
      <sheetName val="Aliran Kas"/>
      <sheetName val="LRA"/>
      <sheetName val="Silpa"/>
      <sheetName val="Rekap Pdptn"/>
      <sheetName val="Pdptn"/>
      <sheetName val="Rekap Belanja"/>
      <sheetName val="Rekap Publik"/>
      <sheetName val="Publik"/>
      <sheetName val="Rekap Aprtr"/>
      <sheetName val="Aparatur"/>
      <sheetName val="Bant &amp; Tdk Trsangka"/>
      <sheetName val="Pembiayaan"/>
      <sheetName val="DISPENDA"/>
      <sheetName val="DIKBUDPAR"/>
      <sheetName val="Januari"/>
      <sheetName val="Bant _ Tdk Trsangka"/>
      <sheetName val="Reken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usulan perbup"/>
      <sheetName val="Sheet1"/>
      <sheetName val="---"/>
      <sheetName val="KMK"/>
      <sheetName val="64"/>
      <sheetName val="Sheet5"/>
      <sheetName val="Sheet6"/>
      <sheetName val="balangan"/>
      <sheetName val="umur ekonomis"/>
      <sheetName val="KD.BRG"/>
      <sheetName val="Bant _ Tdk Trsangka"/>
      <sheetName val="Pembiayaan"/>
      <sheetName val="Rekap Belanja"/>
      <sheetName val="Rekening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Sheet1 (2)"/>
      <sheetName val="Sheet1"/>
      <sheetName val="Part 1"/>
      <sheetName val="SKPD"/>
      <sheetName val="DISTANPANAK"/>
      <sheetName val="Sheet2"/>
      <sheetName val="kdrekbelanja"/>
      <sheetName val="Rekening"/>
      <sheetName val="Janua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REKAP 2011"/>
      <sheetName val="REKAP 2012"/>
      <sheetName val="REKAP TOTAL"/>
      <sheetName val="rekap 20112012"/>
      <sheetName val="DATA AWAL"/>
      <sheetName val="KODE BARANG"/>
      <sheetName val="KIB A"/>
      <sheetName val="KIB B"/>
      <sheetName val="KIB C"/>
      <sheetName val="KIB D"/>
      <sheetName val="KIB E"/>
      <sheetName val="KIB F"/>
      <sheetName val="REKAP 2"/>
      <sheetName val="Sheet1"/>
      <sheetName val="kdrekbelanja"/>
      <sheetName val="Rekening"/>
      <sheetName val="KD.BR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Kode rekening Belanja"/>
      <sheetName val="PERTANIAN"/>
      <sheetName val="Januari"/>
      <sheetName val="KD.BRG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Kodrek"/>
      <sheetName val="prog"/>
      <sheetName val="KMK"/>
      <sheetName val="KD.BRG"/>
      <sheetName val="kdrekbelanj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BANK"/>
      <sheetName val="Sheet1"/>
      <sheetName val="Sheet1 (2)"/>
      <sheetName val="KD.BRG"/>
      <sheetName val="kdrekbelanj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Rekening"/>
      <sheetName val="KODE BARANG"/>
      <sheetName val="kdrekbelanja"/>
      <sheetName val="PERTANIAN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utorial"/>
      <sheetName val="Akun NL &amp; Jurnal"/>
      <sheetName val="Akun Jurnal"/>
      <sheetName val="Jurnal"/>
      <sheetName val="Jurnalx"/>
      <sheetName val="Reg Akun"/>
      <sheetName val="Uji Akun"/>
      <sheetName val="neracalajur"/>
      <sheetName val="akunrinci"/>
      <sheetName val="grafikaudited"/>
      <sheetName val="PA Rangkuman"/>
      <sheetName val="LRA"/>
      <sheetName val="Kinkeu"/>
      <sheetName val="Entitas"/>
      <sheetName val="Neraca"/>
      <sheetName val="Sheet1"/>
      <sheetName val="LO"/>
      <sheetName val="LAK"/>
      <sheetName val="LP SAL"/>
      <sheetName val="LPE"/>
      <sheetName val="Trend"/>
      <sheetName val="PA Trend"/>
      <sheetName val="PAJAK DAERA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  <sheetName val="KODE BARANG"/>
      <sheetName val="kdrekbelanja"/>
      <sheetName val="KM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/>
      <sheetData sheetId="9" refreshError="1"/>
      <sheetData sheetId="10"/>
      <sheetData sheetId="11"/>
      <sheetData sheetId="12"/>
      <sheetData sheetId="13" refreshError="1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nama pejabat"/>
      <sheetName val="KD.BRG"/>
      <sheetName val="KIB A"/>
      <sheetName val="KIB B"/>
      <sheetName val="KIB C"/>
      <sheetName val="KIB D"/>
      <sheetName val="KIB E"/>
      <sheetName val="KIB F"/>
      <sheetName val="REKAP"/>
      <sheetName val="Sheet1"/>
      <sheetName val="rekap disdik"/>
      <sheetName val="Kode rekening Belanja"/>
      <sheetName val="PERTANIAN"/>
      <sheetName val="KM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DIKBUDPAR"/>
      <sheetName val="TAPEM"/>
      <sheetName val="EKBANG"/>
      <sheetName val="PMD"/>
      <sheetName val="KESBANG"/>
      <sheetName val="CAPIL"/>
      <sheetName val="BAPPEDA"/>
      <sheetName val="BAWASDA"/>
      <sheetName val="Kodrek"/>
      <sheetName val="prog"/>
      <sheetName val="PERTANIAN"/>
      <sheetName val="Sheet1"/>
      <sheetName val="Sheet1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D.BRG"/>
      <sheetName val="KIB A"/>
      <sheetName val="KIB B"/>
      <sheetName val="KIB C"/>
      <sheetName val="KIB D"/>
      <sheetName val="KIB E"/>
      <sheetName val="KIB F"/>
      <sheetName val="REKAP"/>
      <sheetName val="REALISASI BANGUNAN"/>
      <sheetName val="Akun Jurn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TAPEM"/>
      <sheetName val="EKBANG"/>
      <sheetName val="PMD"/>
      <sheetName val="KESBANG"/>
      <sheetName val="CAPIL"/>
      <sheetName val="BAPPEDA"/>
      <sheetName val="BAWASDA"/>
      <sheetName val="DIKBUDPAR"/>
      <sheetName val=""/>
      <sheetName val="Book1"/>
      <sheetName val="KD.BR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NALISA BULANAN"/>
      <sheetName val="ANALISA TAHUNAN"/>
      <sheetName val="TERIMA"/>
      <sheetName val="KELUAR"/>
      <sheetName val="REKAP"/>
      <sheetName val="REKAP SIMDA"/>
      <sheetName val="JENIS PENDAPATAN"/>
      <sheetName val="RINCIAN PENDPATAN"/>
      <sheetName val="pajak terutang"/>
      <sheetName val="Sheet1"/>
      <sheetName val="BAPPEDA"/>
      <sheetName val="BAWASDA"/>
      <sheetName val="PMD"/>
      <sheetName val="EKBANG"/>
      <sheetName val="KESBANG"/>
      <sheetName val="CAPIL"/>
      <sheetName val="TAPEM"/>
      <sheetName val="KD.BRG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kib d"/>
      <sheetName val="kib c"/>
      <sheetName val="Sheet2"/>
      <sheetName val="Sheet3"/>
      <sheetName val="Sheet4"/>
      <sheetName val="REKAP"/>
      <sheetName val="BAPPEDA"/>
      <sheetName val="BAWASDA"/>
      <sheetName val="PMD"/>
      <sheetName val="EKBANG"/>
      <sheetName val="KESBANG"/>
      <sheetName val="CAPIL"/>
      <sheetName val="TAPEM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  <sheetName val="REKAP"/>
      <sheetName val="TAP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/>
      <sheetData sheetId="9" refreshError="1"/>
      <sheetData sheetId="10"/>
      <sheetData sheetId="11"/>
      <sheetData sheetId="12"/>
      <sheetData sheetId="13" refreshError="1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/>
      <sheetData sheetId="45" refreshError="1"/>
      <sheetData sheetId="46" refreshError="1"/>
      <sheetData sheetId="47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Rekening"/>
      <sheetName val="Bant _ Tdk Trsangka"/>
      <sheetName val="Pembiayaan"/>
      <sheetName val="Rekap Belanja"/>
      <sheetName val="REKA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Buku"/>
      <sheetName val="Januari"/>
      <sheetName val="Februari"/>
      <sheetName val="Maret"/>
      <sheetName val="April"/>
      <sheetName val="Mei"/>
      <sheetName val="Juni"/>
      <sheetName val="Juli"/>
      <sheetName val="Agustus"/>
      <sheetName val="September"/>
      <sheetName val="Oktober"/>
      <sheetName val="November"/>
      <sheetName val="Desember"/>
      <sheetName val="Master"/>
      <sheetName val="KD.BRG"/>
      <sheetName val="Bant _ Tdk Trsangka"/>
      <sheetName val="Pembiayaan"/>
      <sheetName val="Rekap Belanja"/>
      <sheetName val="REKAP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C2:AI331"/>
  <sheetViews>
    <sheetView topLeftCell="O54" workbookViewId="0">
      <selection activeCell="K172" sqref="K172"/>
    </sheetView>
  </sheetViews>
  <sheetFormatPr defaultColWidth="9" defaultRowHeight="14.5"/>
  <cols>
    <col min="3" max="3" width="19.8545454545455" customWidth="1"/>
    <col min="4" max="4" width="58.2818181818182" customWidth="1"/>
    <col min="5" max="5" width="24.4272727272727" style="136" customWidth="1"/>
    <col min="6" max="6" width="21.4272727272727" style="136" customWidth="1"/>
    <col min="7" max="8" width="18.7090909090909" style="136" customWidth="1"/>
    <col min="9" max="9" width="27" style="136" customWidth="1"/>
    <col min="10" max="10" width="27.1363636363636" customWidth="1"/>
    <col min="11" max="11" width="25.4272727272727" customWidth="1"/>
    <col min="12" max="12" width="45.1363636363636" customWidth="1"/>
    <col min="13" max="13" width="16.1363636363636" customWidth="1"/>
    <col min="14" max="14" width="16.8545454545455" customWidth="1"/>
    <col min="15" max="15" width="56.1363636363636" customWidth="1"/>
    <col min="16" max="16" width="26.7090909090909" style="136" customWidth="1"/>
    <col min="17" max="18" width="18.7090909090909" style="136" customWidth="1"/>
    <col min="19" max="19" width="27" style="136" customWidth="1"/>
    <col min="20" max="20" width="9.13636363636364" customWidth="1"/>
    <col min="21" max="21" width="10.2818181818182" customWidth="1"/>
    <col min="22" max="22" width="71" customWidth="1"/>
    <col min="23" max="23" width="9" customWidth="1"/>
    <col min="24" max="25" width="24.4272727272727" customWidth="1"/>
    <col min="26" max="26" width="9.85454545454546" customWidth="1"/>
    <col min="27" max="27" width="27" customWidth="1"/>
    <col min="30" max="30" width="74" customWidth="1"/>
    <col min="32" max="32" width="24.5727272727273" customWidth="1"/>
    <col min="33" max="33" width="22.1363636363636" customWidth="1"/>
    <col min="34" max="34" width="17.5727272727273"/>
  </cols>
  <sheetData>
    <row r="2" s="362" customFormat="1" spans="3:29">
      <c r="C2" s="363" t="s">
        <v>0</v>
      </c>
      <c r="E2" s="364"/>
      <c r="F2" s="364"/>
      <c r="G2" s="364"/>
      <c r="H2" s="364"/>
      <c r="I2" s="364"/>
      <c r="O2" s="363" t="str">
        <f>C2</f>
        <v>SEKRETARIAT DAERAH (BIRO PENGADAAN BARANG DAN JASA)</v>
      </c>
      <c r="P2" s="364"/>
      <c r="Q2" s="364"/>
      <c r="R2" s="364"/>
      <c r="S2" s="364"/>
      <c r="U2" s="363" t="str">
        <f>O2</f>
        <v>SEKRETARIAT DAERAH (BIRO PENGADAAN BARANG DAN JASA)</v>
      </c>
      <c r="AC2" s="363" t="str">
        <f>U2</f>
        <v>SEKRETARIAT DAERAH (BIRO PENGADAAN BARANG DAN JASA)</v>
      </c>
    </row>
    <row r="3" ht="15" customHeight="1" spans="3:33">
      <c r="C3" s="137" t="s">
        <v>1</v>
      </c>
      <c r="D3" s="137" t="s">
        <v>2</v>
      </c>
      <c r="E3" s="138" t="s">
        <v>3</v>
      </c>
      <c r="F3" s="138" t="s">
        <v>4</v>
      </c>
      <c r="G3" s="139" t="s">
        <v>5</v>
      </c>
      <c r="H3" s="140"/>
      <c r="I3" s="141" t="s">
        <v>6</v>
      </c>
      <c r="O3" s="137" t="s">
        <v>2</v>
      </c>
      <c r="P3" s="138" t="s">
        <v>7</v>
      </c>
      <c r="Q3" s="139" t="s">
        <v>5</v>
      </c>
      <c r="R3" s="140"/>
      <c r="S3" s="141" t="s">
        <v>8</v>
      </c>
      <c r="U3" s="367" t="s">
        <v>9</v>
      </c>
      <c r="V3" s="367" t="s">
        <v>2</v>
      </c>
      <c r="W3" s="368" t="s">
        <v>10</v>
      </c>
      <c r="X3" s="368" t="s">
        <v>11</v>
      </c>
      <c r="Y3" s="368" t="s">
        <v>4</v>
      </c>
      <c r="Z3" s="368" t="s">
        <v>12</v>
      </c>
      <c r="AA3" s="368" t="s">
        <v>13</v>
      </c>
      <c r="AC3" s="367" t="s">
        <v>9</v>
      </c>
      <c r="AD3" s="367" t="s">
        <v>14</v>
      </c>
      <c r="AE3" s="368" t="s">
        <v>10</v>
      </c>
      <c r="AF3" s="537" t="s">
        <v>15</v>
      </c>
      <c r="AG3" s="538" t="s">
        <v>16</v>
      </c>
    </row>
    <row r="4" spans="3:33">
      <c r="C4" s="142"/>
      <c r="D4" s="142"/>
      <c r="E4" s="143"/>
      <c r="F4" s="143"/>
      <c r="G4" s="144" t="s">
        <v>17</v>
      </c>
      <c r="H4" s="144" t="s">
        <v>18</v>
      </c>
      <c r="I4" s="145"/>
      <c r="O4" s="142"/>
      <c r="P4" s="143"/>
      <c r="Q4" s="144" t="s">
        <v>17</v>
      </c>
      <c r="R4" s="144" t="s">
        <v>18</v>
      </c>
      <c r="S4" s="145"/>
      <c r="U4" s="369"/>
      <c r="V4" s="369"/>
      <c r="W4" s="370"/>
      <c r="X4" s="370"/>
      <c r="Y4" s="370"/>
      <c r="Z4" s="370"/>
      <c r="AA4" s="370"/>
      <c r="AC4" s="369"/>
      <c r="AD4" s="369"/>
      <c r="AE4" s="370"/>
      <c r="AF4" s="396"/>
      <c r="AG4" s="396"/>
    </row>
    <row r="5" spans="3:33">
      <c r="C5" s="146"/>
      <c r="D5" s="146"/>
      <c r="E5" s="147"/>
      <c r="F5" s="147"/>
      <c r="G5" s="147"/>
      <c r="H5" s="147"/>
      <c r="I5" s="147"/>
      <c r="O5" s="146"/>
      <c r="P5" s="147"/>
      <c r="Q5" s="147"/>
      <c r="R5" s="147"/>
      <c r="S5" s="147"/>
      <c r="U5" s="371"/>
      <c r="V5" s="372"/>
      <c r="W5" s="373"/>
      <c r="X5" s="374"/>
      <c r="Y5" s="397"/>
      <c r="Z5" s="397"/>
      <c r="AA5" s="397"/>
      <c r="AC5" s="371"/>
      <c r="AD5" s="398" t="s">
        <v>19</v>
      </c>
      <c r="AE5" s="390"/>
      <c r="AF5" s="399"/>
      <c r="AG5" s="399"/>
    </row>
    <row r="6" ht="17.25" customHeight="1" spans="3:33">
      <c r="C6" s="148" t="s">
        <v>20</v>
      </c>
      <c r="D6" s="148" t="s">
        <v>21</v>
      </c>
      <c r="E6" s="149">
        <f>+E7+E49+E96</f>
        <v>0</v>
      </c>
      <c r="F6" s="149">
        <f t="shared" ref="F6:I6" si="0">+F7+F49+F96</f>
        <v>0</v>
      </c>
      <c r="G6" s="149">
        <f t="shared" si="0"/>
        <v>0</v>
      </c>
      <c r="H6" s="149">
        <f t="shared" si="0"/>
        <v>0</v>
      </c>
      <c r="I6" s="149">
        <f t="shared" si="0"/>
        <v>0</v>
      </c>
      <c r="O6" s="148" t="s">
        <v>21</v>
      </c>
      <c r="P6" s="149">
        <f>+P7+P51+P98</f>
        <v>0</v>
      </c>
      <c r="Q6" s="149">
        <f t="shared" ref="Q6:S6" si="1">+Q7+Q51+Q98</f>
        <v>0</v>
      </c>
      <c r="R6" s="149">
        <f t="shared" si="1"/>
        <v>0</v>
      </c>
      <c r="S6" s="149">
        <f t="shared" si="1"/>
        <v>0</v>
      </c>
      <c r="U6" s="371">
        <v>1</v>
      </c>
      <c r="V6" s="375" t="s">
        <v>22</v>
      </c>
      <c r="W6" s="373"/>
      <c r="X6" s="374"/>
      <c r="Y6" s="397"/>
      <c r="Z6" s="397"/>
      <c r="AA6" s="397"/>
      <c r="AC6" s="371">
        <v>1</v>
      </c>
      <c r="AD6" s="398" t="s">
        <v>22</v>
      </c>
      <c r="AE6" s="390"/>
      <c r="AF6" s="399"/>
      <c r="AG6" s="399"/>
    </row>
    <row r="7" ht="17.25" customHeight="1" spans="3:33">
      <c r="C7" s="150" t="s">
        <v>23</v>
      </c>
      <c r="D7" s="150" t="s">
        <v>24</v>
      </c>
      <c r="E7" s="151">
        <f>+E8+E14+E33+E36</f>
        <v>0</v>
      </c>
      <c r="F7" s="151">
        <f t="shared" ref="F7:I7" si="2">+F8+F14+F33+F36</f>
        <v>0</v>
      </c>
      <c r="G7" s="151">
        <f t="shared" si="2"/>
        <v>0</v>
      </c>
      <c r="H7" s="151">
        <f t="shared" si="2"/>
        <v>0</v>
      </c>
      <c r="I7" s="151">
        <f t="shared" si="2"/>
        <v>0</v>
      </c>
      <c r="O7" s="150" t="s">
        <v>24</v>
      </c>
      <c r="P7" s="151">
        <f>+P8+P14+P33+P37</f>
        <v>0</v>
      </c>
      <c r="Q7" s="151">
        <f t="shared" ref="Q7:S7" si="3">+Q8+Q14+Q33+Q37</f>
        <v>0</v>
      </c>
      <c r="R7" s="151">
        <f t="shared" si="3"/>
        <v>0</v>
      </c>
      <c r="S7" s="151">
        <f t="shared" si="3"/>
        <v>0</v>
      </c>
      <c r="U7" s="371">
        <v>2</v>
      </c>
      <c r="V7" s="376" t="s">
        <v>25</v>
      </c>
      <c r="W7" s="373"/>
      <c r="X7" s="374"/>
      <c r="Y7" s="397"/>
      <c r="Z7" s="397"/>
      <c r="AA7" s="397"/>
      <c r="AC7" s="371">
        <v>2</v>
      </c>
      <c r="AD7" s="400" t="s">
        <v>25</v>
      </c>
      <c r="AE7" s="390"/>
      <c r="AF7" s="401"/>
      <c r="AG7" s="399"/>
    </row>
    <row r="8" ht="17.25" customHeight="1" spans="3:33">
      <c r="C8" s="152" t="s">
        <v>26</v>
      </c>
      <c r="D8" s="152" t="s">
        <v>27</v>
      </c>
      <c r="E8" s="153">
        <f>SUM(E9:E13)</f>
        <v>0</v>
      </c>
      <c r="F8" s="153">
        <f>SUM(F9:F13)</f>
        <v>0</v>
      </c>
      <c r="G8" s="153">
        <f t="shared" ref="G8:I8" si="4">SUM(G9:G13)</f>
        <v>0</v>
      </c>
      <c r="H8" s="153">
        <f t="shared" si="4"/>
        <v>0</v>
      </c>
      <c r="I8" s="153">
        <f t="shared" si="4"/>
        <v>0</v>
      </c>
      <c r="O8" s="152" t="s">
        <v>27</v>
      </c>
      <c r="P8" s="153">
        <f>SUM(P9:P13)</f>
        <v>0</v>
      </c>
      <c r="Q8" s="153">
        <f t="shared" ref="Q8:S8" si="5">SUM(Q9:Q13)</f>
        <v>0</v>
      </c>
      <c r="R8" s="153">
        <f t="shared" si="5"/>
        <v>0</v>
      </c>
      <c r="S8" s="153">
        <f t="shared" si="5"/>
        <v>0</v>
      </c>
      <c r="U8" s="371">
        <v>3</v>
      </c>
      <c r="V8" s="377" t="s">
        <v>28</v>
      </c>
      <c r="W8" s="373" t="s">
        <v>29</v>
      </c>
      <c r="X8" s="378">
        <f>+E8</f>
        <v>0</v>
      </c>
      <c r="Y8" s="378">
        <f>+I8</f>
        <v>0</v>
      </c>
      <c r="Z8" s="378"/>
      <c r="AA8" s="378"/>
      <c r="AC8" s="371">
        <v>3</v>
      </c>
      <c r="AD8" s="377" t="s">
        <v>28</v>
      </c>
      <c r="AE8" s="390" t="s">
        <v>30</v>
      </c>
      <c r="AF8" s="402">
        <f>+S8</f>
        <v>0</v>
      </c>
      <c r="AG8" s="425"/>
    </row>
    <row r="9" ht="17.25" customHeight="1" spans="3:33">
      <c r="C9" s="146" t="s">
        <v>31</v>
      </c>
      <c r="D9" s="146" t="s">
        <v>32</v>
      </c>
      <c r="E9" s="147"/>
      <c r="F9" s="154"/>
      <c r="G9" s="154"/>
      <c r="H9" s="154"/>
      <c r="I9" s="158">
        <f>+F9+H9-G9</f>
        <v>0</v>
      </c>
      <c r="O9" s="146" t="s">
        <v>32</v>
      </c>
      <c r="P9" s="154">
        <f>+I9</f>
        <v>0</v>
      </c>
      <c r="Q9" s="154"/>
      <c r="R9" s="154"/>
      <c r="S9" s="158">
        <f>+P9+R9-Q9</f>
        <v>0</v>
      </c>
      <c r="U9" s="371">
        <v>4</v>
      </c>
      <c r="V9" s="377" t="s">
        <v>33</v>
      </c>
      <c r="W9" s="373" t="s">
        <v>34</v>
      </c>
      <c r="X9" s="378">
        <f>+E14</f>
        <v>0</v>
      </c>
      <c r="Y9" s="378">
        <f>+I14</f>
        <v>0</v>
      </c>
      <c r="Z9" s="378"/>
      <c r="AA9" s="378"/>
      <c r="AC9" s="371">
        <v>4</v>
      </c>
      <c r="AD9" s="377" t="s">
        <v>33</v>
      </c>
      <c r="AE9" s="390" t="s">
        <v>35</v>
      </c>
      <c r="AF9" s="402">
        <f>+S14</f>
        <v>0</v>
      </c>
      <c r="AG9" s="425"/>
    </row>
    <row r="10" ht="17.25" customHeight="1" spans="3:33">
      <c r="C10" s="146" t="s">
        <v>36</v>
      </c>
      <c r="D10" s="146" t="s">
        <v>37</v>
      </c>
      <c r="E10" s="147"/>
      <c r="F10" s="154"/>
      <c r="G10" s="154"/>
      <c r="H10" s="154"/>
      <c r="I10" s="158">
        <f t="shared" ref="I10:I13" si="6">+F10+H10-G10</f>
        <v>0</v>
      </c>
      <c r="O10" s="146" t="s">
        <v>37</v>
      </c>
      <c r="P10" s="154">
        <f>+I10</f>
        <v>0</v>
      </c>
      <c r="Q10" s="154"/>
      <c r="R10" s="154"/>
      <c r="S10" s="158">
        <f>+P10+R10-Q10</f>
        <v>0</v>
      </c>
      <c r="U10" s="371">
        <v>5</v>
      </c>
      <c r="V10" s="377" t="s">
        <v>38</v>
      </c>
      <c r="W10" s="373" t="s">
        <v>39</v>
      </c>
      <c r="X10" s="378">
        <f>+E33</f>
        <v>0</v>
      </c>
      <c r="Y10" s="378">
        <f>+I33</f>
        <v>0</v>
      </c>
      <c r="Z10" s="378"/>
      <c r="AA10" s="378"/>
      <c r="AC10" s="371">
        <v>5</v>
      </c>
      <c r="AD10" s="377" t="s">
        <v>38</v>
      </c>
      <c r="AE10" s="390" t="s">
        <v>40</v>
      </c>
      <c r="AF10" s="402">
        <f>+S33</f>
        <v>0</v>
      </c>
      <c r="AG10" s="425"/>
    </row>
    <row r="11" ht="17.25" customHeight="1" spans="3:33">
      <c r="C11" s="146" t="s">
        <v>41</v>
      </c>
      <c r="D11" s="146" t="s">
        <v>42</v>
      </c>
      <c r="E11" s="147"/>
      <c r="F11" s="154"/>
      <c r="G11" s="154"/>
      <c r="H11" s="154"/>
      <c r="I11" s="158">
        <f t="shared" si="6"/>
        <v>0</v>
      </c>
      <c r="O11" s="146" t="s">
        <v>42</v>
      </c>
      <c r="P11" s="154">
        <f>+I11</f>
        <v>0</v>
      </c>
      <c r="Q11" s="154"/>
      <c r="R11" s="154"/>
      <c r="S11" s="158">
        <f t="shared" ref="S11:S13" si="7">+P11+R11-Q11</f>
        <v>0</v>
      </c>
      <c r="U11" s="371">
        <v>6</v>
      </c>
      <c r="V11" s="377" t="s">
        <v>43</v>
      </c>
      <c r="W11" s="373" t="s">
        <v>44</v>
      </c>
      <c r="X11" s="378">
        <f>+E36</f>
        <v>0</v>
      </c>
      <c r="Y11" s="378">
        <f>+I36</f>
        <v>0</v>
      </c>
      <c r="Z11" s="378"/>
      <c r="AA11" s="378"/>
      <c r="AC11" s="371">
        <v>6</v>
      </c>
      <c r="AD11" s="377" t="s">
        <v>43</v>
      </c>
      <c r="AE11" s="390" t="s">
        <v>45</v>
      </c>
      <c r="AF11" s="402">
        <f>+S37</f>
        <v>0</v>
      </c>
      <c r="AG11" s="425"/>
    </row>
    <row r="12" ht="17.25" customHeight="1" spans="3:33">
      <c r="C12" s="146" t="s">
        <v>46</v>
      </c>
      <c r="D12" s="146" t="s">
        <v>47</v>
      </c>
      <c r="E12" s="147"/>
      <c r="F12" s="154"/>
      <c r="G12" s="154"/>
      <c r="H12" s="154"/>
      <c r="I12" s="158">
        <f t="shared" si="6"/>
        <v>0</v>
      </c>
      <c r="O12" s="146" t="s">
        <v>47</v>
      </c>
      <c r="P12" s="154">
        <f>+I12</f>
        <v>0</v>
      </c>
      <c r="Q12" s="154"/>
      <c r="R12" s="154"/>
      <c r="S12" s="158">
        <f t="shared" si="7"/>
        <v>0</v>
      </c>
      <c r="U12" s="371">
        <v>7</v>
      </c>
      <c r="V12" s="379" t="s">
        <v>48</v>
      </c>
      <c r="W12" s="380"/>
      <c r="X12" s="381">
        <f>SUM(X8:X11)</f>
        <v>0</v>
      </c>
      <c r="Y12" s="381">
        <f>SUM(Y8:Y11)</f>
        <v>0</v>
      </c>
      <c r="Z12" s="403"/>
      <c r="AA12" s="381">
        <f>SUM(AA8:AA11)</f>
        <v>0</v>
      </c>
      <c r="AC12" s="371">
        <v>7</v>
      </c>
      <c r="AD12" s="400" t="s">
        <v>49</v>
      </c>
      <c r="AE12" s="404"/>
      <c r="AF12" s="405">
        <f>SUM(AF8:AF11)</f>
        <v>0</v>
      </c>
      <c r="AG12" s="426">
        <f>SUM(AG8:AG11)</f>
        <v>0</v>
      </c>
    </row>
    <row r="13" ht="17.25" customHeight="1" spans="3:33">
      <c r="C13" s="146" t="s">
        <v>50</v>
      </c>
      <c r="D13" s="146" t="s">
        <v>51</v>
      </c>
      <c r="E13" s="147"/>
      <c r="F13" s="154"/>
      <c r="G13" s="154"/>
      <c r="H13" s="154"/>
      <c r="I13" s="158">
        <f t="shared" si="6"/>
        <v>0</v>
      </c>
      <c r="O13" s="146" t="s">
        <v>51</v>
      </c>
      <c r="P13" s="154">
        <f>+I13</f>
        <v>0</v>
      </c>
      <c r="Q13" s="154"/>
      <c r="R13" s="154"/>
      <c r="S13" s="158">
        <f t="shared" si="7"/>
        <v>0</v>
      </c>
      <c r="U13" s="371">
        <v>8</v>
      </c>
      <c r="V13" s="376" t="s">
        <v>52</v>
      </c>
      <c r="W13" s="373"/>
      <c r="X13" s="378"/>
      <c r="Y13" s="378"/>
      <c r="Z13" s="378"/>
      <c r="AA13" s="378"/>
      <c r="AC13" s="371">
        <v>8</v>
      </c>
      <c r="AD13" s="400" t="s">
        <v>52</v>
      </c>
      <c r="AE13" s="390"/>
      <c r="AF13" s="406"/>
      <c r="AG13" s="423"/>
    </row>
    <row r="14" ht="17.25" customHeight="1" spans="3:33">
      <c r="C14" s="152" t="s">
        <v>53</v>
      </c>
      <c r="D14" s="152" t="s">
        <v>54</v>
      </c>
      <c r="E14" s="153">
        <f>+E15+E18+E29</f>
        <v>0</v>
      </c>
      <c r="F14" s="153">
        <f t="shared" ref="F14:I14" si="8">+F15+F18+F29</f>
        <v>0</v>
      </c>
      <c r="G14" s="153">
        <f t="shared" si="8"/>
        <v>0</v>
      </c>
      <c r="H14" s="153">
        <f t="shared" si="8"/>
        <v>0</v>
      </c>
      <c r="I14" s="153">
        <f t="shared" si="8"/>
        <v>0</v>
      </c>
      <c r="O14" s="152" t="s">
        <v>54</v>
      </c>
      <c r="P14" s="153">
        <f>+P15+P18</f>
        <v>0</v>
      </c>
      <c r="Q14" s="153">
        <f t="shared" ref="Q14:S14" si="9">+Q15+Q18</f>
        <v>0</v>
      </c>
      <c r="R14" s="153">
        <f t="shared" si="9"/>
        <v>0</v>
      </c>
      <c r="S14" s="153">
        <f t="shared" si="9"/>
        <v>0</v>
      </c>
      <c r="U14" s="371">
        <v>9</v>
      </c>
      <c r="V14" s="379" t="s">
        <v>55</v>
      </c>
      <c r="W14" s="373" t="s">
        <v>56</v>
      </c>
      <c r="X14" s="378"/>
      <c r="Y14" s="378"/>
      <c r="Z14" s="378"/>
      <c r="AA14" s="378"/>
      <c r="AC14" s="371">
        <v>9</v>
      </c>
      <c r="AD14" s="379" t="s">
        <v>55</v>
      </c>
      <c r="AE14" s="390" t="s">
        <v>57</v>
      </c>
      <c r="AF14" s="406"/>
      <c r="AG14" s="423"/>
    </row>
    <row r="15" ht="17.25" customHeight="1" spans="3:33">
      <c r="C15" s="156" t="s">
        <v>58</v>
      </c>
      <c r="D15" s="156" t="s">
        <v>59</v>
      </c>
      <c r="E15" s="155">
        <f>SUM(E16:E17)</f>
        <v>0</v>
      </c>
      <c r="F15" s="155">
        <f>SUM(F16:F17)</f>
        <v>0</v>
      </c>
      <c r="G15" s="155">
        <f t="shared" ref="G15:I15" si="10">SUM(G16:G17)</f>
        <v>0</v>
      </c>
      <c r="H15" s="155">
        <f t="shared" si="10"/>
        <v>0</v>
      </c>
      <c r="I15" s="155">
        <f t="shared" si="10"/>
        <v>0</v>
      </c>
      <c r="O15" s="156" t="s">
        <v>59</v>
      </c>
      <c r="P15" s="155">
        <f>SUM(P16:P17)</f>
        <v>0</v>
      </c>
      <c r="Q15" s="155">
        <f t="shared" ref="Q15:S15" si="11">SUM(Q16:Q17)</f>
        <v>0</v>
      </c>
      <c r="R15" s="155">
        <f t="shared" si="11"/>
        <v>0</v>
      </c>
      <c r="S15" s="155">
        <f t="shared" si="11"/>
        <v>0</v>
      </c>
      <c r="U15" s="371">
        <v>10</v>
      </c>
      <c r="V15" s="377" t="s">
        <v>60</v>
      </c>
      <c r="W15" s="373"/>
      <c r="X15" s="378">
        <f>+E52</f>
        <v>0</v>
      </c>
      <c r="Y15" s="378">
        <f>+I52</f>
        <v>0</v>
      </c>
      <c r="Z15" s="378"/>
      <c r="AA15" s="378"/>
      <c r="AC15" s="371">
        <v>10</v>
      </c>
      <c r="AD15" s="377" t="s">
        <v>60</v>
      </c>
      <c r="AE15" s="390"/>
      <c r="AF15" s="402">
        <f>+S54</f>
        <v>0</v>
      </c>
      <c r="AG15" s="423"/>
    </row>
    <row r="16" ht="17.25" customHeight="1" spans="3:33">
      <c r="C16" s="146" t="s">
        <v>61</v>
      </c>
      <c r="D16" s="146" t="s">
        <v>62</v>
      </c>
      <c r="E16" s="147"/>
      <c r="F16" s="154"/>
      <c r="G16" s="154"/>
      <c r="H16" s="154"/>
      <c r="I16" s="158">
        <f t="shared" ref="I16:I17" si="12">+F16+H16-G16</f>
        <v>0</v>
      </c>
      <c r="O16" s="146" t="s">
        <v>62</v>
      </c>
      <c r="P16" s="154">
        <f>+I16</f>
        <v>0</v>
      </c>
      <c r="Q16" s="154"/>
      <c r="R16" s="154"/>
      <c r="S16" s="158">
        <f>+P16+R16-Q16</f>
        <v>0</v>
      </c>
      <c r="U16" s="371">
        <v>11</v>
      </c>
      <c r="V16" s="377" t="s">
        <v>63</v>
      </c>
      <c r="W16" s="373"/>
      <c r="X16" s="378">
        <f>+E64</f>
        <v>0</v>
      </c>
      <c r="Y16" s="378">
        <f>+I64</f>
        <v>0</v>
      </c>
      <c r="Z16" s="378"/>
      <c r="AA16" s="378"/>
      <c r="AC16" s="371">
        <v>11</v>
      </c>
      <c r="AD16" s="377" t="s">
        <v>63</v>
      </c>
      <c r="AE16" s="390"/>
      <c r="AF16" s="402">
        <f>+S66</f>
        <v>0</v>
      </c>
      <c r="AG16" s="423"/>
    </row>
    <row r="17" ht="17.25" customHeight="1" spans="3:33">
      <c r="C17" s="146" t="s">
        <v>64</v>
      </c>
      <c r="D17" s="146" t="s">
        <v>65</v>
      </c>
      <c r="E17" s="147"/>
      <c r="F17" s="154"/>
      <c r="G17" s="154"/>
      <c r="H17" s="154"/>
      <c r="I17" s="158">
        <f t="shared" si="12"/>
        <v>0</v>
      </c>
      <c r="O17" s="146" t="s">
        <v>65</v>
      </c>
      <c r="P17" s="154">
        <f>+I17</f>
        <v>0</v>
      </c>
      <c r="Q17" s="154"/>
      <c r="R17" s="154"/>
      <c r="S17" s="158">
        <f>+P17+R17-Q17</f>
        <v>0</v>
      </c>
      <c r="U17" s="371">
        <v>12</v>
      </c>
      <c r="V17" s="377" t="s">
        <v>66</v>
      </c>
      <c r="W17" s="373"/>
      <c r="X17" s="378">
        <f>+E69</f>
        <v>0</v>
      </c>
      <c r="Y17" s="378">
        <f>+I69</f>
        <v>0</v>
      </c>
      <c r="Z17" s="378"/>
      <c r="AA17" s="378"/>
      <c r="AC17" s="371">
        <v>12</v>
      </c>
      <c r="AD17" s="377" t="s">
        <v>66</v>
      </c>
      <c r="AE17" s="390"/>
      <c r="AF17" s="402">
        <f>+S71</f>
        <v>0</v>
      </c>
      <c r="AG17" s="423"/>
    </row>
    <row r="18" ht="17.25" customHeight="1" spans="3:33">
      <c r="C18" s="156" t="s">
        <v>67</v>
      </c>
      <c r="D18" s="156" t="s">
        <v>68</v>
      </c>
      <c r="E18" s="155">
        <f>SUM(E19:E28)</f>
        <v>0</v>
      </c>
      <c r="F18" s="155">
        <f t="shared" ref="F18:I18" si="13">SUM(F19:F28)</f>
        <v>0</v>
      </c>
      <c r="G18" s="155">
        <f t="shared" si="13"/>
        <v>0</v>
      </c>
      <c r="H18" s="155">
        <f t="shared" si="13"/>
        <v>0</v>
      </c>
      <c r="I18" s="155">
        <f t="shared" si="13"/>
        <v>0</v>
      </c>
      <c r="O18" s="156" t="s">
        <v>68</v>
      </c>
      <c r="P18" s="155">
        <f>SUM(P19:P28)</f>
        <v>0</v>
      </c>
      <c r="Q18" s="155">
        <f t="shared" ref="Q18" si="14">SUM(Q19:Q28)</f>
        <v>0</v>
      </c>
      <c r="R18" s="155">
        <f t="shared" ref="R18" si="15">SUM(R19:R28)</f>
        <v>0</v>
      </c>
      <c r="S18" s="155">
        <f t="shared" ref="S18" si="16">SUM(S19:S28)</f>
        <v>0</v>
      </c>
      <c r="U18" s="371">
        <v>13</v>
      </c>
      <c r="V18" s="377" t="s">
        <v>69</v>
      </c>
      <c r="W18" s="373"/>
      <c r="X18" s="378">
        <f>+E80</f>
        <v>0</v>
      </c>
      <c r="Y18" s="378">
        <f>+I80</f>
        <v>0</v>
      </c>
      <c r="Z18" s="378"/>
      <c r="AA18" s="378"/>
      <c r="AC18" s="371">
        <v>13</v>
      </c>
      <c r="AD18" s="377" t="s">
        <v>69</v>
      </c>
      <c r="AE18" s="390"/>
      <c r="AF18" s="402">
        <f>+S82</f>
        <v>0</v>
      </c>
      <c r="AG18" s="423"/>
    </row>
    <row r="19" ht="17.25" customHeight="1" spans="3:33">
      <c r="C19" s="146" t="s">
        <v>70</v>
      </c>
      <c r="D19" s="146" t="s">
        <v>71</v>
      </c>
      <c r="E19" s="147"/>
      <c r="F19" s="154"/>
      <c r="G19" s="154"/>
      <c r="H19" s="154"/>
      <c r="I19" s="158">
        <f t="shared" ref="I19:I28" si="17">+F19+H19-G19</f>
        <v>0</v>
      </c>
      <c r="O19" s="146" t="s">
        <v>71</v>
      </c>
      <c r="P19" s="154">
        <f t="shared" ref="P19:P26" si="18">+I19</f>
        <v>0</v>
      </c>
      <c r="Q19" s="154"/>
      <c r="R19" s="154"/>
      <c r="S19" s="158">
        <f t="shared" ref="S19:S28" si="19">+P19+R19-Q19</f>
        <v>0</v>
      </c>
      <c r="U19" s="371">
        <v>14</v>
      </c>
      <c r="V19" s="379" t="s">
        <v>72</v>
      </c>
      <c r="W19" s="380"/>
      <c r="X19" s="381">
        <f>SUM(X15:X18)</f>
        <v>0</v>
      </c>
      <c r="Y19" s="381">
        <f>SUM(Y15:Y18)</f>
        <v>0</v>
      </c>
      <c r="Z19" s="403"/>
      <c r="AA19" s="381">
        <f>SUM(AA15:AA18)</f>
        <v>0</v>
      </c>
      <c r="AC19" s="371">
        <v>14</v>
      </c>
      <c r="AD19" s="379" t="s">
        <v>72</v>
      </c>
      <c r="AE19" s="404"/>
      <c r="AF19" s="405">
        <f>SUM(AF15:AF18)</f>
        <v>0</v>
      </c>
      <c r="AG19" s="426">
        <f>SUM(AG15:AG18)</f>
        <v>0</v>
      </c>
    </row>
    <row r="20" ht="17.25" customHeight="1" spans="3:33">
      <c r="C20" s="146" t="s">
        <v>73</v>
      </c>
      <c r="D20" s="146" t="s">
        <v>74</v>
      </c>
      <c r="E20" s="147"/>
      <c r="F20" s="154"/>
      <c r="G20" s="154"/>
      <c r="H20" s="154"/>
      <c r="I20" s="158">
        <f t="shared" si="17"/>
        <v>0</v>
      </c>
      <c r="O20" s="146" t="s">
        <v>74</v>
      </c>
      <c r="P20" s="154">
        <f t="shared" si="18"/>
        <v>0</v>
      </c>
      <c r="Q20" s="154"/>
      <c r="R20" s="154"/>
      <c r="S20" s="158">
        <f t="shared" si="19"/>
        <v>0</v>
      </c>
      <c r="U20" s="371">
        <v>15</v>
      </c>
      <c r="V20" s="379" t="s">
        <v>75</v>
      </c>
      <c r="W20" s="373"/>
      <c r="X20" s="378"/>
      <c r="Y20" s="378"/>
      <c r="Z20" s="378"/>
      <c r="AA20" s="378"/>
      <c r="AC20" s="371">
        <v>15</v>
      </c>
      <c r="AD20" s="379" t="s">
        <v>75</v>
      </c>
      <c r="AE20" s="390" t="s">
        <v>76</v>
      </c>
      <c r="AF20" s="406"/>
      <c r="AG20" s="425"/>
    </row>
    <row r="21" ht="17.25" customHeight="1" spans="3:33">
      <c r="C21" s="146" t="s">
        <v>77</v>
      </c>
      <c r="D21" s="146" t="s">
        <v>78</v>
      </c>
      <c r="E21" s="147"/>
      <c r="F21" s="154"/>
      <c r="G21" s="154"/>
      <c r="H21" s="154"/>
      <c r="I21" s="158">
        <f t="shared" si="17"/>
        <v>0</v>
      </c>
      <c r="O21" s="146" t="s">
        <v>78</v>
      </c>
      <c r="P21" s="154">
        <f t="shared" si="18"/>
        <v>0</v>
      </c>
      <c r="Q21" s="154"/>
      <c r="R21" s="154"/>
      <c r="S21" s="158">
        <f t="shared" si="19"/>
        <v>0</v>
      </c>
      <c r="U21" s="371">
        <v>16</v>
      </c>
      <c r="V21" s="377" t="s">
        <v>79</v>
      </c>
      <c r="W21" s="373" t="s">
        <v>80</v>
      </c>
      <c r="X21" s="378">
        <f>+E93</f>
        <v>0</v>
      </c>
      <c r="Y21" s="378">
        <f>+I93</f>
        <v>0</v>
      </c>
      <c r="Z21" s="378"/>
      <c r="AA21" s="378"/>
      <c r="AC21" s="371">
        <v>16</v>
      </c>
      <c r="AD21" s="377" t="s">
        <v>79</v>
      </c>
      <c r="AE21" s="390"/>
      <c r="AF21" s="402">
        <f>+S94</f>
        <v>0</v>
      </c>
      <c r="AG21" s="425"/>
    </row>
    <row r="22" ht="17.25" customHeight="1" spans="3:33">
      <c r="C22" s="146" t="s">
        <v>81</v>
      </c>
      <c r="D22" s="146" t="s">
        <v>82</v>
      </c>
      <c r="E22" s="147"/>
      <c r="F22" s="154"/>
      <c r="G22" s="154"/>
      <c r="H22" s="154"/>
      <c r="I22" s="158">
        <f t="shared" si="17"/>
        <v>0</v>
      </c>
      <c r="O22" s="146" t="s">
        <v>82</v>
      </c>
      <c r="P22" s="154">
        <f t="shared" si="18"/>
        <v>0</v>
      </c>
      <c r="Q22" s="154"/>
      <c r="R22" s="154"/>
      <c r="S22" s="158">
        <f t="shared" si="19"/>
        <v>0</v>
      </c>
      <c r="U22" s="371">
        <v>17</v>
      </c>
      <c r="V22" s="379" t="s">
        <v>83</v>
      </c>
      <c r="W22" s="373"/>
      <c r="X22" s="381">
        <f>SUM(X21)</f>
        <v>0</v>
      </c>
      <c r="Y22" s="381">
        <f>SUM(Y21)</f>
        <v>0</v>
      </c>
      <c r="Z22" s="403"/>
      <c r="AA22" s="381">
        <f>SUM(AA21)</f>
        <v>0</v>
      </c>
      <c r="AC22" s="371">
        <v>17</v>
      </c>
      <c r="AD22" s="379" t="s">
        <v>83</v>
      </c>
      <c r="AE22" s="390"/>
      <c r="AF22" s="407">
        <f>SUM(AF21)</f>
        <v>0</v>
      </c>
      <c r="AG22" s="427">
        <f>SUM(AG21)</f>
        <v>0</v>
      </c>
    </row>
    <row r="23" ht="17.25" customHeight="1" spans="3:33">
      <c r="C23" s="146" t="s">
        <v>84</v>
      </c>
      <c r="D23" s="146" t="s">
        <v>85</v>
      </c>
      <c r="E23" s="147"/>
      <c r="F23" s="154"/>
      <c r="G23" s="154"/>
      <c r="H23" s="154"/>
      <c r="I23" s="158">
        <f t="shared" si="17"/>
        <v>0</v>
      </c>
      <c r="O23" s="146" t="s">
        <v>85</v>
      </c>
      <c r="P23" s="154">
        <f t="shared" si="18"/>
        <v>0</v>
      </c>
      <c r="Q23" s="154"/>
      <c r="R23" s="154"/>
      <c r="S23" s="158">
        <f t="shared" si="19"/>
        <v>0</v>
      </c>
      <c r="U23" s="371">
        <v>18</v>
      </c>
      <c r="V23" s="376" t="s">
        <v>86</v>
      </c>
      <c r="W23" s="373"/>
      <c r="X23" s="382"/>
      <c r="Y23" s="382"/>
      <c r="Z23" s="403"/>
      <c r="AA23" s="381"/>
      <c r="AC23" s="371">
        <v>18</v>
      </c>
      <c r="AD23" s="376" t="s">
        <v>86</v>
      </c>
      <c r="AE23" s="390"/>
      <c r="AF23" s="408"/>
      <c r="AG23" s="428"/>
    </row>
    <row r="24" ht="17.25" customHeight="1" spans="3:33">
      <c r="C24" s="146" t="s">
        <v>87</v>
      </c>
      <c r="D24" s="146" t="s">
        <v>88</v>
      </c>
      <c r="E24" s="147"/>
      <c r="F24" s="154"/>
      <c r="G24" s="154"/>
      <c r="H24" s="154"/>
      <c r="I24" s="158">
        <f t="shared" si="17"/>
        <v>0</v>
      </c>
      <c r="O24" s="146" t="s">
        <v>88</v>
      </c>
      <c r="P24" s="154">
        <f t="shared" si="18"/>
        <v>0</v>
      </c>
      <c r="Q24" s="154"/>
      <c r="R24" s="154"/>
      <c r="S24" s="158">
        <f t="shared" si="19"/>
        <v>0</v>
      </c>
      <c r="U24" s="371">
        <v>19</v>
      </c>
      <c r="V24" s="383" t="s">
        <v>89</v>
      </c>
      <c r="W24" s="373" t="s">
        <v>90</v>
      </c>
      <c r="X24" s="384">
        <f>+E95</f>
        <v>0</v>
      </c>
      <c r="Y24" s="384">
        <f>+I95</f>
        <v>0</v>
      </c>
      <c r="Z24" s="403"/>
      <c r="AA24" s="381"/>
      <c r="AC24" s="371">
        <v>19</v>
      </c>
      <c r="AD24" s="409" t="s">
        <v>89</v>
      </c>
      <c r="AE24" s="390"/>
      <c r="AF24" s="410">
        <f>+S96</f>
        <v>0</v>
      </c>
      <c r="AG24" s="429"/>
    </row>
    <row r="25" ht="17.25" customHeight="1" spans="3:33">
      <c r="C25" s="146" t="s">
        <v>91</v>
      </c>
      <c r="D25" s="146" t="s">
        <v>92</v>
      </c>
      <c r="E25" s="147"/>
      <c r="F25" s="154"/>
      <c r="G25" s="154"/>
      <c r="H25" s="154"/>
      <c r="I25" s="158">
        <f t="shared" si="17"/>
        <v>0</v>
      </c>
      <c r="O25" s="146" t="s">
        <v>92</v>
      </c>
      <c r="P25" s="154">
        <f t="shared" si="18"/>
        <v>0</v>
      </c>
      <c r="Q25" s="154"/>
      <c r="R25" s="154"/>
      <c r="S25" s="158">
        <f t="shared" si="19"/>
        <v>0</v>
      </c>
      <c r="U25" s="371">
        <v>20</v>
      </c>
      <c r="V25" s="379" t="s">
        <v>93</v>
      </c>
      <c r="W25" s="373"/>
      <c r="X25" s="381">
        <f>SUM(X24)</f>
        <v>0</v>
      </c>
      <c r="Y25" s="381">
        <f>SUM(Y24)</f>
        <v>0</v>
      </c>
      <c r="Z25" s="403"/>
      <c r="AA25" s="381"/>
      <c r="AC25" s="371">
        <v>20</v>
      </c>
      <c r="AD25" s="376" t="s">
        <v>93</v>
      </c>
      <c r="AE25" s="390"/>
      <c r="AF25" s="407">
        <f>+AF24</f>
        <v>0</v>
      </c>
      <c r="AG25" s="427"/>
    </row>
    <row r="26" ht="17.25" customHeight="1" spans="3:33">
      <c r="C26" s="146" t="s">
        <v>94</v>
      </c>
      <c r="D26" s="146" t="s">
        <v>95</v>
      </c>
      <c r="E26" s="147"/>
      <c r="F26" s="154"/>
      <c r="G26" s="154"/>
      <c r="H26" s="154"/>
      <c r="I26" s="158">
        <f t="shared" si="17"/>
        <v>0</v>
      </c>
      <c r="O26" s="146" t="s">
        <v>95</v>
      </c>
      <c r="P26" s="154">
        <f t="shared" si="18"/>
        <v>0</v>
      </c>
      <c r="Q26" s="154"/>
      <c r="R26" s="154"/>
      <c r="S26" s="158">
        <f t="shared" si="19"/>
        <v>0</v>
      </c>
      <c r="U26" s="371">
        <v>21</v>
      </c>
      <c r="V26" s="376" t="s">
        <v>96</v>
      </c>
      <c r="W26" s="380"/>
      <c r="X26" s="381">
        <f>+X19+X22+X25</f>
        <v>0</v>
      </c>
      <c r="Y26" s="381">
        <f>+Y19+Y22+Y25</f>
        <v>0</v>
      </c>
      <c r="Z26" s="403"/>
      <c r="AA26" s="381">
        <f>AA19+AA22</f>
        <v>0</v>
      </c>
      <c r="AC26" s="371">
        <v>21</v>
      </c>
      <c r="AD26" s="400" t="s">
        <v>96</v>
      </c>
      <c r="AE26" s="404"/>
      <c r="AF26" s="405">
        <f>+AF19+AF22+AF25</f>
        <v>0</v>
      </c>
      <c r="AG26" s="426">
        <f>AG19+AG22</f>
        <v>0</v>
      </c>
    </row>
    <row r="27" ht="17.25" customHeight="1" spans="3:33">
      <c r="C27" s="146" t="s">
        <v>97</v>
      </c>
      <c r="D27" s="146" t="s">
        <v>98</v>
      </c>
      <c r="E27" s="147"/>
      <c r="F27" s="154"/>
      <c r="G27" s="154"/>
      <c r="H27" s="154"/>
      <c r="I27" s="158">
        <f t="shared" si="17"/>
        <v>0</v>
      </c>
      <c r="O27" s="146" t="s">
        <v>98</v>
      </c>
      <c r="P27" s="154">
        <f t="shared" ref="P27:P28" si="20">+I27</f>
        <v>0</v>
      </c>
      <c r="Q27" s="154"/>
      <c r="R27" s="154"/>
      <c r="S27" s="158">
        <f t="shared" si="19"/>
        <v>0</v>
      </c>
      <c r="U27" s="371"/>
      <c r="V27" s="376"/>
      <c r="W27" s="380"/>
      <c r="X27" s="385"/>
      <c r="Y27" s="385"/>
      <c r="Z27" s="378"/>
      <c r="AA27" s="385"/>
      <c r="AC27" s="371"/>
      <c r="AD27" s="400"/>
      <c r="AE27" s="404"/>
      <c r="AF27" s="411"/>
      <c r="AG27" s="430"/>
    </row>
    <row r="28" ht="17.25" customHeight="1" spans="3:33">
      <c r="C28" s="146" t="s">
        <v>99</v>
      </c>
      <c r="D28" s="146" t="s">
        <v>100</v>
      </c>
      <c r="E28" s="147"/>
      <c r="F28" s="154"/>
      <c r="G28" s="154"/>
      <c r="H28" s="154"/>
      <c r="I28" s="158">
        <f t="shared" si="17"/>
        <v>0</v>
      </c>
      <c r="O28" s="146" t="s">
        <v>100</v>
      </c>
      <c r="P28" s="154">
        <f t="shared" si="20"/>
        <v>0</v>
      </c>
      <c r="Q28" s="154"/>
      <c r="R28" s="154"/>
      <c r="S28" s="158">
        <f t="shared" si="19"/>
        <v>0</v>
      </c>
      <c r="U28" s="371"/>
      <c r="V28" s="376"/>
      <c r="W28" s="380"/>
      <c r="X28" s="385"/>
      <c r="Y28" s="385"/>
      <c r="Z28" s="378"/>
      <c r="AA28" s="385"/>
      <c r="AC28" s="371"/>
      <c r="AD28" s="400"/>
      <c r="AE28" s="404"/>
      <c r="AF28" s="411"/>
      <c r="AG28" s="430"/>
    </row>
    <row r="29" ht="17.25" customHeight="1" spans="3:33">
      <c r="C29" s="156" t="s">
        <v>101</v>
      </c>
      <c r="D29" s="156" t="s">
        <v>102</v>
      </c>
      <c r="E29" s="155">
        <f>SUM(E30:E32)</f>
        <v>0</v>
      </c>
      <c r="F29" s="155">
        <f>SUM(F30:F32)</f>
        <v>0</v>
      </c>
      <c r="G29" s="155">
        <f t="shared" ref="G29:I29" si="21">SUM(G30:G32)</f>
        <v>0</v>
      </c>
      <c r="H29" s="155">
        <f t="shared" si="21"/>
        <v>0</v>
      </c>
      <c r="I29" s="155">
        <f t="shared" si="21"/>
        <v>0</v>
      </c>
      <c r="O29" s="156" t="s">
        <v>102</v>
      </c>
      <c r="P29" s="155">
        <f>SUM(P30:P32)</f>
        <v>0</v>
      </c>
      <c r="Q29" s="155">
        <f t="shared" ref="Q29:S29" si="22">SUM(Q30:Q32)</f>
        <v>0</v>
      </c>
      <c r="R29" s="155">
        <f t="shared" si="22"/>
        <v>0</v>
      </c>
      <c r="S29" s="155">
        <f t="shared" si="22"/>
        <v>0</v>
      </c>
      <c r="U29" s="371">
        <v>22</v>
      </c>
      <c r="V29" s="376" t="s">
        <v>103</v>
      </c>
      <c r="W29" s="373"/>
      <c r="X29" s="378"/>
      <c r="Y29" s="378"/>
      <c r="Z29" s="378"/>
      <c r="AA29" s="378"/>
      <c r="AC29" s="371">
        <v>22</v>
      </c>
      <c r="AD29" s="400" t="s">
        <v>104</v>
      </c>
      <c r="AE29" s="390"/>
      <c r="AF29" s="406"/>
      <c r="AG29" s="425"/>
    </row>
    <row r="30" ht="17.25" customHeight="1" spans="3:33">
      <c r="C30" s="146" t="s">
        <v>105</v>
      </c>
      <c r="D30" s="146" t="s">
        <v>106</v>
      </c>
      <c r="E30" s="147"/>
      <c r="F30" s="154"/>
      <c r="G30" s="154"/>
      <c r="H30" s="154"/>
      <c r="I30" s="158">
        <f t="shared" ref="I30:I32" si="23">+F30+H30-G30</f>
        <v>0</v>
      </c>
      <c r="O30" s="146" t="s">
        <v>106</v>
      </c>
      <c r="P30" s="154">
        <f>+I30</f>
        <v>0</v>
      </c>
      <c r="Q30" s="154"/>
      <c r="R30" s="154"/>
      <c r="S30" s="158">
        <f t="shared" ref="S30:S32" si="24">+P30+R30-Q30</f>
        <v>0</v>
      </c>
      <c r="U30" s="371">
        <v>23</v>
      </c>
      <c r="V30" s="377" t="s">
        <v>107</v>
      </c>
      <c r="W30" s="373" t="s">
        <v>108</v>
      </c>
      <c r="X30" s="378">
        <f>+E97</f>
        <v>0</v>
      </c>
      <c r="Y30" s="378">
        <f>+I97</f>
        <v>0</v>
      </c>
      <c r="Z30" s="378"/>
      <c r="AA30" s="378"/>
      <c r="AC30" s="371">
        <v>23</v>
      </c>
      <c r="AD30" s="377" t="s">
        <v>109</v>
      </c>
      <c r="AE30" s="390" t="s">
        <v>110</v>
      </c>
      <c r="AF30" s="402">
        <f>+S98</f>
        <v>0</v>
      </c>
      <c r="AG30" s="425"/>
    </row>
    <row r="31" ht="17.25" customHeight="1" spans="3:33">
      <c r="C31" s="146" t="s">
        <v>111</v>
      </c>
      <c r="D31" s="146" t="s">
        <v>112</v>
      </c>
      <c r="E31" s="147"/>
      <c r="F31" s="154"/>
      <c r="G31" s="154"/>
      <c r="H31" s="154"/>
      <c r="I31" s="158">
        <f t="shared" si="23"/>
        <v>0</v>
      </c>
      <c r="O31" s="146" t="s">
        <v>112</v>
      </c>
      <c r="P31" s="154">
        <f>+I31</f>
        <v>0</v>
      </c>
      <c r="Q31" s="154"/>
      <c r="R31" s="154"/>
      <c r="S31" s="158">
        <f t="shared" si="24"/>
        <v>0</v>
      </c>
      <c r="U31" s="371">
        <v>24</v>
      </c>
      <c r="V31" s="379" t="s">
        <v>113</v>
      </c>
      <c r="W31" s="380"/>
      <c r="X31" s="381">
        <f>SUM(X30)</f>
        <v>0</v>
      </c>
      <c r="Y31" s="381">
        <f>SUM(Y30)</f>
        <v>0</v>
      </c>
      <c r="Z31" s="403"/>
      <c r="AA31" s="381">
        <f>SUM(AA30)</f>
        <v>0</v>
      </c>
      <c r="AC31" s="371">
        <v>24</v>
      </c>
      <c r="AD31" s="400" t="s">
        <v>114</v>
      </c>
      <c r="AE31" s="404"/>
      <c r="AF31" s="412">
        <f>SUM(AF30:AF30)</f>
        <v>0</v>
      </c>
      <c r="AG31" s="431">
        <f>SUM(AG30:AG30)</f>
        <v>0</v>
      </c>
    </row>
    <row r="32" ht="17.25" customHeight="1" spans="3:33">
      <c r="C32" s="146" t="s">
        <v>115</v>
      </c>
      <c r="D32" s="146" t="s">
        <v>116</v>
      </c>
      <c r="E32" s="147"/>
      <c r="F32" s="154"/>
      <c r="G32" s="154"/>
      <c r="H32" s="154"/>
      <c r="I32" s="158">
        <f t="shared" si="23"/>
        <v>0</v>
      </c>
      <c r="O32" s="146" t="s">
        <v>116</v>
      </c>
      <c r="P32" s="154">
        <f>+I32</f>
        <v>0</v>
      </c>
      <c r="Q32" s="154"/>
      <c r="R32" s="154"/>
      <c r="S32" s="158">
        <f t="shared" si="24"/>
        <v>0</v>
      </c>
      <c r="U32" s="371">
        <v>25</v>
      </c>
      <c r="V32" s="386" t="s">
        <v>117</v>
      </c>
      <c r="W32" s="380"/>
      <c r="X32" s="381">
        <f>X12+X26+X31</f>
        <v>0</v>
      </c>
      <c r="Y32" s="381">
        <f>Y12+Y26+Y31</f>
        <v>0</v>
      </c>
      <c r="Z32" s="403"/>
      <c r="AA32" s="381">
        <f>AA12+AA26+AA31</f>
        <v>0</v>
      </c>
      <c r="AC32" s="371">
        <v>25</v>
      </c>
      <c r="AD32" s="413" t="s">
        <v>118</v>
      </c>
      <c r="AE32" s="404"/>
      <c r="AF32" s="405">
        <f>AF12+AF26+AF31</f>
        <v>0</v>
      </c>
      <c r="AG32" s="426">
        <f>AG12+AG26+AG31</f>
        <v>0</v>
      </c>
    </row>
    <row r="33" ht="17.25" customHeight="1" spans="3:33">
      <c r="C33" s="152" t="s">
        <v>119</v>
      </c>
      <c r="D33" s="152" t="s">
        <v>120</v>
      </c>
      <c r="E33" s="153">
        <f>SUM(E34:E35)</f>
        <v>0</v>
      </c>
      <c r="F33" s="153">
        <f>SUM(F34:F35)</f>
        <v>0</v>
      </c>
      <c r="G33" s="153">
        <f t="shared" ref="G33:I33" si="25">SUM(G34:G35)</f>
        <v>0</v>
      </c>
      <c r="H33" s="153">
        <f t="shared" si="25"/>
        <v>0</v>
      </c>
      <c r="I33" s="153">
        <f t="shared" si="25"/>
        <v>0</v>
      </c>
      <c r="O33" s="152" t="s">
        <v>120</v>
      </c>
      <c r="P33" s="153">
        <f>SUM(P34:P36)</f>
        <v>0</v>
      </c>
      <c r="Q33" s="153">
        <f t="shared" ref="Q33:S33" si="26">SUM(Q34:Q36)</f>
        <v>0</v>
      </c>
      <c r="R33" s="153">
        <f t="shared" si="26"/>
        <v>0</v>
      </c>
      <c r="S33" s="153">
        <f t="shared" si="26"/>
        <v>0</v>
      </c>
      <c r="U33" s="371">
        <v>26</v>
      </c>
      <c r="V33" s="387" t="s">
        <v>121</v>
      </c>
      <c r="W33" s="373"/>
      <c r="X33" s="378"/>
      <c r="Y33" s="378"/>
      <c r="Z33" s="378"/>
      <c r="AA33" s="378"/>
      <c r="AC33" s="371">
        <v>26</v>
      </c>
      <c r="AD33" s="398" t="s">
        <v>122</v>
      </c>
      <c r="AE33" s="390"/>
      <c r="AF33" s="406"/>
      <c r="AG33" s="425"/>
    </row>
    <row r="34" ht="17.25" customHeight="1" spans="3:33">
      <c r="C34" s="146" t="s">
        <v>123</v>
      </c>
      <c r="D34" s="146" t="s">
        <v>124</v>
      </c>
      <c r="E34" s="147"/>
      <c r="F34" s="154"/>
      <c r="G34" s="154"/>
      <c r="H34" s="154"/>
      <c r="I34" s="155">
        <f t="shared" ref="I34:I35" si="27">+F34+H34-G34</f>
        <v>0</v>
      </c>
      <c r="O34" s="146" t="s">
        <v>125</v>
      </c>
      <c r="P34" s="154"/>
      <c r="Q34" s="154"/>
      <c r="R34" s="154"/>
      <c r="S34" s="155">
        <f t="shared" ref="S34:S36" si="28">+P34+R34-Q34</f>
        <v>0</v>
      </c>
      <c r="U34" s="371">
        <v>27</v>
      </c>
      <c r="V34" s="388" t="s">
        <v>126</v>
      </c>
      <c r="W34" s="373"/>
      <c r="X34" s="378"/>
      <c r="Y34" s="378"/>
      <c r="Z34" s="378"/>
      <c r="AA34" s="378"/>
      <c r="AC34" s="371">
        <v>27</v>
      </c>
      <c r="AD34" s="400" t="s">
        <v>127</v>
      </c>
      <c r="AE34" s="390"/>
      <c r="AF34" s="406"/>
      <c r="AG34" s="425"/>
    </row>
    <row r="35" ht="17.25" customHeight="1" spans="3:33">
      <c r="C35" s="146" t="s">
        <v>128</v>
      </c>
      <c r="D35" s="146" t="s">
        <v>129</v>
      </c>
      <c r="E35" s="147"/>
      <c r="F35" s="154"/>
      <c r="G35" s="154"/>
      <c r="H35" s="154"/>
      <c r="I35" s="155">
        <f t="shared" si="27"/>
        <v>0</v>
      </c>
      <c r="O35" s="146" t="s">
        <v>124</v>
      </c>
      <c r="P35" s="154">
        <f>+I34</f>
        <v>0</v>
      </c>
      <c r="Q35" s="154"/>
      <c r="R35" s="154"/>
      <c r="S35" s="155">
        <f t="shared" si="28"/>
        <v>0</v>
      </c>
      <c r="U35" s="371">
        <v>28</v>
      </c>
      <c r="V35" s="389" t="s">
        <v>130</v>
      </c>
      <c r="W35" s="373" t="s">
        <v>131</v>
      </c>
      <c r="X35" s="378">
        <f>+E101</f>
        <v>0</v>
      </c>
      <c r="Y35" s="378">
        <f>+I101</f>
        <v>0</v>
      </c>
      <c r="Z35" s="378"/>
      <c r="AA35" s="378"/>
      <c r="AC35" s="371">
        <v>28</v>
      </c>
      <c r="AD35" s="377" t="s">
        <v>132</v>
      </c>
      <c r="AE35" s="390" t="s">
        <v>133</v>
      </c>
      <c r="AF35" s="402">
        <f>+S111</f>
        <v>0</v>
      </c>
      <c r="AG35" s="425"/>
    </row>
    <row r="36" ht="17.25" customHeight="1" spans="3:33">
      <c r="C36" s="152" t="s">
        <v>134</v>
      </c>
      <c r="D36" s="152" t="s">
        <v>135</v>
      </c>
      <c r="E36" s="153">
        <f>SUM(E37:E48)</f>
        <v>0</v>
      </c>
      <c r="F36" s="153">
        <f>SUM(F37:F48)</f>
        <v>0</v>
      </c>
      <c r="G36" s="153">
        <f>SUM(G37:G48)</f>
        <v>0</v>
      </c>
      <c r="H36" s="153">
        <f>SUM(H37:H48)</f>
        <v>0</v>
      </c>
      <c r="I36" s="153">
        <f>SUM(I37:I48)</f>
        <v>0</v>
      </c>
      <c r="O36" s="146" t="s">
        <v>129</v>
      </c>
      <c r="P36" s="154">
        <f>+I35</f>
        <v>0</v>
      </c>
      <c r="Q36" s="154"/>
      <c r="R36" s="154"/>
      <c r="S36" s="155">
        <f t="shared" si="28"/>
        <v>0</v>
      </c>
      <c r="U36" s="371">
        <v>29</v>
      </c>
      <c r="V36" s="389" t="s">
        <v>136</v>
      </c>
      <c r="W36" s="373" t="s">
        <v>137</v>
      </c>
      <c r="X36" s="378">
        <f>+E109</f>
        <v>7786696700</v>
      </c>
      <c r="Y36" s="378">
        <f>+I109</f>
        <v>6602768959</v>
      </c>
      <c r="Z36" s="378"/>
      <c r="AA36" s="414">
        <v>4198665146</v>
      </c>
      <c r="AC36" s="371">
        <v>29</v>
      </c>
      <c r="AD36" s="377" t="s">
        <v>138</v>
      </c>
      <c r="AE36" s="390" t="s">
        <v>139</v>
      </c>
      <c r="AF36" s="402">
        <f>+S119</f>
        <v>6602768959</v>
      </c>
      <c r="AG36" s="432">
        <v>4198665146</v>
      </c>
    </row>
    <row r="37" ht="17.25" customHeight="1" spans="3:33">
      <c r="C37" s="365" t="s">
        <v>140</v>
      </c>
      <c r="D37" s="366" t="s">
        <v>141</v>
      </c>
      <c r="E37" s="154"/>
      <c r="F37" s="154"/>
      <c r="G37" s="154"/>
      <c r="H37" s="154"/>
      <c r="I37" s="155">
        <f t="shared" ref="I37:I48" si="29">+F37+H37-G37</f>
        <v>0</v>
      </c>
      <c r="O37" s="152" t="s">
        <v>135</v>
      </c>
      <c r="P37" s="153">
        <f>SUM(P38:P50)</f>
        <v>0</v>
      </c>
      <c r="Q37" s="153">
        <f t="shared" ref="Q37:S37" si="30">SUM(Q38:Q50)</f>
        <v>0</v>
      </c>
      <c r="R37" s="153">
        <f t="shared" si="30"/>
        <v>0</v>
      </c>
      <c r="S37" s="153">
        <f t="shared" si="30"/>
        <v>0</v>
      </c>
      <c r="U37" s="371">
        <v>30</v>
      </c>
      <c r="V37" s="389" t="s">
        <v>142</v>
      </c>
      <c r="W37" s="373" t="s">
        <v>143</v>
      </c>
      <c r="X37" s="378">
        <f>+E215</f>
        <v>0</v>
      </c>
      <c r="Y37" s="378">
        <f>+I215</f>
        <v>0</v>
      </c>
      <c r="Z37" s="378"/>
      <c r="AA37" s="378"/>
      <c r="AC37" s="371">
        <v>30</v>
      </c>
      <c r="AD37" s="377" t="s">
        <v>144</v>
      </c>
      <c r="AE37" s="390"/>
      <c r="AF37" s="402">
        <v>0</v>
      </c>
      <c r="AG37" s="423"/>
    </row>
    <row r="38" ht="17.25" customHeight="1" spans="3:33">
      <c r="C38" s="365" t="s">
        <v>145</v>
      </c>
      <c r="D38" s="366" t="s">
        <v>146</v>
      </c>
      <c r="E38" s="154"/>
      <c r="F38" s="154"/>
      <c r="G38" s="154"/>
      <c r="H38" s="154"/>
      <c r="I38" s="155">
        <f t="shared" si="29"/>
        <v>0</v>
      </c>
      <c r="O38" s="366" t="s">
        <v>141</v>
      </c>
      <c r="P38" s="154">
        <f>+I37</f>
        <v>0</v>
      </c>
      <c r="Q38" s="154"/>
      <c r="R38" s="154"/>
      <c r="S38" s="155">
        <f t="shared" ref="S38:S50" si="31">+P38+R38-Q38</f>
        <v>0</v>
      </c>
      <c r="U38" s="371">
        <v>31</v>
      </c>
      <c r="V38" s="389" t="s">
        <v>147</v>
      </c>
      <c r="W38" s="373" t="s">
        <v>148</v>
      </c>
      <c r="X38" s="378">
        <f>+E229</f>
        <v>0</v>
      </c>
      <c r="Y38" s="378">
        <f>+I229</f>
        <v>0</v>
      </c>
      <c r="Z38" s="378"/>
      <c r="AA38" s="378"/>
      <c r="AC38" s="371">
        <v>31</v>
      </c>
      <c r="AD38" s="377" t="s">
        <v>149</v>
      </c>
      <c r="AE38" s="390"/>
      <c r="AF38" s="402">
        <v>0</v>
      </c>
      <c r="AG38" s="423"/>
    </row>
    <row r="39" ht="17.25" customHeight="1" spans="3:33">
      <c r="C39" s="146" t="s">
        <v>150</v>
      </c>
      <c r="D39" s="146" t="s">
        <v>151</v>
      </c>
      <c r="E39" s="147"/>
      <c r="F39" s="154"/>
      <c r="G39" s="154"/>
      <c r="H39" s="154"/>
      <c r="I39" s="155">
        <f t="shared" si="29"/>
        <v>0</v>
      </c>
      <c r="O39" s="366" t="s">
        <v>146</v>
      </c>
      <c r="P39" s="154">
        <f>+I38</f>
        <v>0</v>
      </c>
      <c r="Q39" s="154"/>
      <c r="R39" s="154"/>
      <c r="S39" s="155">
        <f t="shared" si="31"/>
        <v>0</v>
      </c>
      <c r="U39" s="371">
        <v>32</v>
      </c>
      <c r="V39" s="388" t="s">
        <v>152</v>
      </c>
      <c r="W39" s="380"/>
      <c r="X39" s="381">
        <f>SUM(X35:X38)</f>
        <v>7786696700</v>
      </c>
      <c r="Y39" s="381">
        <f>SUM(Y35:Y38)</f>
        <v>6602768959</v>
      </c>
      <c r="Z39" s="403"/>
      <c r="AA39" s="381">
        <f>SUM(AA35:AA38)</f>
        <v>4198665146</v>
      </c>
      <c r="AC39" s="371">
        <v>32</v>
      </c>
      <c r="AD39" s="377" t="s">
        <v>153</v>
      </c>
      <c r="AE39" s="390" t="s">
        <v>154</v>
      </c>
      <c r="AF39" s="402">
        <f>+S258</f>
        <v>0</v>
      </c>
      <c r="AG39" s="423"/>
    </row>
    <row r="40" ht="17.25" customHeight="1" spans="3:33">
      <c r="C40" s="146" t="s">
        <v>155</v>
      </c>
      <c r="D40" s="146" t="s">
        <v>156</v>
      </c>
      <c r="E40" s="147"/>
      <c r="F40" s="154"/>
      <c r="G40" s="154"/>
      <c r="H40" s="154"/>
      <c r="I40" s="155">
        <f t="shared" si="29"/>
        <v>0</v>
      </c>
      <c r="O40" s="146" t="s">
        <v>156</v>
      </c>
      <c r="P40" s="154">
        <f>I40</f>
        <v>0</v>
      </c>
      <c r="Q40" s="154"/>
      <c r="R40" s="154"/>
      <c r="S40" s="155">
        <f t="shared" si="31"/>
        <v>0</v>
      </c>
      <c r="U40" s="371"/>
      <c r="V40" s="388"/>
      <c r="W40" s="380"/>
      <c r="X40" s="385"/>
      <c r="Y40" s="385"/>
      <c r="Z40" s="378"/>
      <c r="AA40" s="385"/>
      <c r="AC40" s="371"/>
      <c r="AD40" s="377"/>
      <c r="AE40" s="390"/>
      <c r="AF40" s="402"/>
      <c r="AG40" s="423"/>
    </row>
    <row r="41" ht="17.25" customHeight="1" spans="3:33">
      <c r="C41" s="146" t="s">
        <v>157</v>
      </c>
      <c r="D41" s="146" t="s">
        <v>158</v>
      </c>
      <c r="E41" s="147"/>
      <c r="F41" s="154"/>
      <c r="G41" s="154"/>
      <c r="H41" s="154"/>
      <c r="I41" s="155">
        <f t="shared" si="29"/>
        <v>0</v>
      </c>
      <c r="O41" s="146" t="s">
        <v>151</v>
      </c>
      <c r="P41" s="154">
        <f>+I39</f>
        <v>0</v>
      </c>
      <c r="Q41" s="154"/>
      <c r="R41" s="154"/>
      <c r="S41" s="155">
        <f t="shared" si="31"/>
        <v>0</v>
      </c>
      <c r="U41" s="371">
        <v>33</v>
      </c>
      <c r="V41" s="388" t="s">
        <v>159</v>
      </c>
      <c r="W41" s="373"/>
      <c r="X41" s="378"/>
      <c r="Y41" s="378"/>
      <c r="Z41" s="378"/>
      <c r="AA41" s="378"/>
      <c r="AC41" s="371">
        <v>33</v>
      </c>
      <c r="AD41" s="377" t="s">
        <v>160</v>
      </c>
      <c r="AE41" s="390" t="s">
        <v>161</v>
      </c>
      <c r="AF41" s="402">
        <f>+S272</f>
        <v>0</v>
      </c>
      <c r="AG41" s="423"/>
    </row>
    <row r="42" ht="17.25" customHeight="1" spans="3:33">
      <c r="C42" s="146" t="s">
        <v>162</v>
      </c>
      <c r="D42" s="146" t="s">
        <v>163</v>
      </c>
      <c r="E42" s="147"/>
      <c r="F42" s="154"/>
      <c r="G42" s="154"/>
      <c r="H42" s="154"/>
      <c r="I42" s="155">
        <f t="shared" si="29"/>
        <v>0</v>
      </c>
      <c r="O42" s="146" t="s">
        <v>158</v>
      </c>
      <c r="P42" s="154">
        <f t="shared" ref="P42:P49" si="32">+I41</f>
        <v>0</v>
      </c>
      <c r="Q42" s="154"/>
      <c r="R42" s="154"/>
      <c r="S42" s="155">
        <f t="shared" si="31"/>
        <v>0</v>
      </c>
      <c r="U42" s="371">
        <v>34</v>
      </c>
      <c r="V42" s="389" t="s">
        <v>164</v>
      </c>
      <c r="W42" s="373" t="s">
        <v>165</v>
      </c>
      <c r="X42" s="378">
        <f>+E233</f>
        <v>0</v>
      </c>
      <c r="Y42" s="378">
        <f>+I233</f>
        <v>0</v>
      </c>
      <c r="Z42" s="378"/>
      <c r="AA42" s="378"/>
      <c r="AC42" s="371">
        <v>34</v>
      </c>
      <c r="AD42" s="377" t="s">
        <v>166</v>
      </c>
      <c r="AE42" s="390" t="s">
        <v>167</v>
      </c>
      <c r="AF42" s="402">
        <f>+S275</f>
        <v>0</v>
      </c>
      <c r="AG42" s="433"/>
    </row>
    <row r="43" ht="17.25" customHeight="1" spans="3:35">
      <c r="C43" s="146" t="s">
        <v>168</v>
      </c>
      <c r="D43" s="146" t="s">
        <v>169</v>
      </c>
      <c r="E43" s="147"/>
      <c r="F43" s="154"/>
      <c r="G43" s="154"/>
      <c r="H43" s="154"/>
      <c r="I43" s="155">
        <f t="shared" si="29"/>
        <v>0</v>
      </c>
      <c r="O43" s="146" t="s">
        <v>163</v>
      </c>
      <c r="P43" s="154">
        <f t="shared" si="32"/>
        <v>0</v>
      </c>
      <c r="Q43" s="154"/>
      <c r="R43" s="154"/>
      <c r="S43" s="155">
        <f t="shared" si="31"/>
        <v>0</v>
      </c>
      <c r="U43" s="371">
        <v>35</v>
      </c>
      <c r="V43" s="389" t="s">
        <v>170</v>
      </c>
      <c r="W43" s="373" t="s">
        <v>171</v>
      </c>
      <c r="X43" s="378">
        <f>+E235</f>
        <v>475500000</v>
      </c>
      <c r="Y43" s="378">
        <f>+I235</f>
        <v>443875000</v>
      </c>
      <c r="Z43" s="378"/>
      <c r="AA43" s="414">
        <v>374730000</v>
      </c>
      <c r="AC43" s="371">
        <v>35</v>
      </c>
      <c r="AD43" s="376" t="s">
        <v>172</v>
      </c>
      <c r="AE43" s="404"/>
      <c r="AF43" s="415">
        <f>SUM(AF35:AF42)</f>
        <v>6602768959</v>
      </c>
      <c r="AG43" s="434">
        <f>SUM(AG35:AG42)</f>
        <v>4198665146</v>
      </c>
      <c r="AH43" s="279">
        <f>AF43-AG43</f>
        <v>2404103813</v>
      </c>
      <c r="AI43" s="280">
        <f>AH43/AG43</f>
        <v>0.572587650932428</v>
      </c>
    </row>
    <row r="44" ht="17.25" customHeight="1" spans="3:33">
      <c r="C44" s="365" t="s">
        <v>173</v>
      </c>
      <c r="D44" s="366" t="s">
        <v>174</v>
      </c>
      <c r="E44" s="147"/>
      <c r="F44" s="154"/>
      <c r="G44" s="154"/>
      <c r="H44" s="154"/>
      <c r="I44" s="155">
        <f t="shared" si="29"/>
        <v>0</v>
      </c>
      <c r="O44" s="146" t="s">
        <v>169</v>
      </c>
      <c r="P44" s="154">
        <f t="shared" si="32"/>
        <v>0</v>
      </c>
      <c r="Q44" s="154"/>
      <c r="R44" s="154"/>
      <c r="S44" s="155">
        <f t="shared" si="31"/>
        <v>0</v>
      </c>
      <c r="U44" s="371">
        <v>36</v>
      </c>
      <c r="V44" s="389" t="s">
        <v>175</v>
      </c>
      <c r="W44" s="373" t="s">
        <v>176</v>
      </c>
      <c r="X44" s="378">
        <f>+E254</f>
        <v>0</v>
      </c>
      <c r="Y44" s="378">
        <f>+I254</f>
        <v>0</v>
      </c>
      <c r="Z44" s="378"/>
      <c r="AA44" s="378"/>
      <c r="AC44" s="371">
        <v>36</v>
      </c>
      <c r="AD44" s="376" t="s">
        <v>177</v>
      </c>
      <c r="AE44" s="404"/>
      <c r="AF44" s="416"/>
      <c r="AG44" s="435"/>
    </row>
    <row r="45" ht="17.25" customHeight="1" spans="3:34">
      <c r="C45" s="146" t="s">
        <v>178</v>
      </c>
      <c r="D45" s="146" t="s">
        <v>179</v>
      </c>
      <c r="E45" s="147"/>
      <c r="F45" s="154"/>
      <c r="G45" s="154"/>
      <c r="H45" s="154"/>
      <c r="I45" s="155">
        <f t="shared" si="29"/>
        <v>0</v>
      </c>
      <c r="O45" s="366" t="s">
        <v>174</v>
      </c>
      <c r="P45" s="154">
        <f t="shared" si="32"/>
        <v>0</v>
      </c>
      <c r="Q45" s="154"/>
      <c r="R45" s="154"/>
      <c r="S45" s="155">
        <f t="shared" si="31"/>
        <v>0</v>
      </c>
      <c r="U45" s="371">
        <v>37</v>
      </c>
      <c r="V45" s="389" t="s">
        <v>180</v>
      </c>
      <c r="W45" s="373" t="s">
        <v>181</v>
      </c>
      <c r="X45" s="378">
        <f>+E259</f>
        <v>0</v>
      </c>
      <c r="Y45" s="378">
        <f>+I259</f>
        <v>0</v>
      </c>
      <c r="Z45" s="378"/>
      <c r="AA45" s="378"/>
      <c r="AC45" s="371">
        <v>37</v>
      </c>
      <c r="AD45" s="409" t="s">
        <v>182</v>
      </c>
      <c r="AE45" s="404"/>
      <c r="AF45" s="417">
        <f t="shared" ref="AF45:AF50" si="33">+S287</f>
        <v>880539030.438543</v>
      </c>
      <c r="AG45" s="436">
        <v>1283493381.3054</v>
      </c>
      <c r="AH45" s="279"/>
    </row>
    <row r="46" ht="17.25" customHeight="1" spans="3:35">
      <c r="C46" s="146" t="s">
        <v>183</v>
      </c>
      <c r="D46" s="146" t="s">
        <v>184</v>
      </c>
      <c r="E46" s="147"/>
      <c r="F46" s="154"/>
      <c r="G46" s="154"/>
      <c r="H46" s="154"/>
      <c r="I46" s="155">
        <f t="shared" si="29"/>
        <v>0</v>
      </c>
      <c r="O46" s="146" t="s">
        <v>179</v>
      </c>
      <c r="P46" s="154">
        <f t="shared" si="32"/>
        <v>0</v>
      </c>
      <c r="Q46" s="154"/>
      <c r="R46" s="154"/>
      <c r="S46" s="155">
        <f t="shared" si="31"/>
        <v>0</v>
      </c>
      <c r="U46" s="371">
        <v>38</v>
      </c>
      <c r="V46" s="389" t="s">
        <v>185</v>
      </c>
      <c r="W46" s="373" t="s">
        <v>186</v>
      </c>
      <c r="X46" s="378">
        <f>+E265</f>
        <v>0</v>
      </c>
      <c r="Y46" s="378">
        <f>+I265</f>
        <v>0</v>
      </c>
      <c r="Z46" s="378"/>
      <c r="AA46" s="378"/>
      <c r="AC46" s="371">
        <v>38</v>
      </c>
      <c r="AD46" s="409" t="s">
        <v>187</v>
      </c>
      <c r="AE46" s="404"/>
      <c r="AF46" s="417">
        <f t="shared" si="33"/>
        <v>0</v>
      </c>
      <c r="AG46" s="437"/>
      <c r="AH46" s="279"/>
      <c r="AI46" s="280"/>
    </row>
    <row r="47" ht="17.25" customHeight="1" spans="3:33">
      <c r="C47" s="146" t="s">
        <v>188</v>
      </c>
      <c r="D47" s="146" t="s">
        <v>189</v>
      </c>
      <c r="E47" s="147"/>
      <c r="F47" s="154"/>
      <c r="G47" s="154"/>
      <c r="H47" s="154"/>
      <c r="I47" s="155">
        <f t="shared" si="29"/>
        <v>0</v>
      </c>
      <c r="O47" s="146" t="s">
        <v>184</v>
      </c>
      <c r="P47" s="154">
        <f t="shared" si="32"/>
        <v>0</v>
      </c>
      <c r="Q47" s="154"/>
      <c r="R47" s="154"/>
      <c r="S47" s="155">
        <f t="shared" si="31"/>
        <v>0</v>
      </c>
      <c r="U47" s="371">
        <v>39</v>
      </c>
      <c r="V47" s="389" t="s">
        <v>190</v>
      </c>
      <c r="W47" s="373" t="s">
        <v>191</v>
      </c>
      <c r="X47" s="378">
        <f>+E271</f>
        <v>0</v>
      </c>
      <c r="Y47" s="378">
        <f>+I271</f>
        <v>0</v>
      </c>
      <c r="Z47" s="378"/>
      <c r="AA47" s="378"/>
      <c r="AC47" s="371">
        <v>39</v>
      </c>
      <c r="AD47" s="409" t="s">
        <v>192</v>
      </c>
      <c r="AE47" s="404"/>
      <c r="AF47" s="417">
        <f t="shared" si="33"/>
        <v>0</v>
      </c>
      <c r="AG47" s="437"/>
    </row>
    <row r="48" ht="17.25" customHeight="1" spans="3:33">
      <c r="C48" s="146" t="s">
        <v>193</v>
      </c>
      <c r="D48" s="146" t="s">
        <v>194</v>
      </c>
      <c r="E48" s="147"/>
      <c r="F48" s="154"/>
      <c r="G48" s="154"/>
      <c r="H48" s="154"/>
      <c r="I48" s="155">
        <f t="shared" si="29"/>
        <v>0</v>
      </c>
      <c r="O48" s="146" t="s">
        <v>189</v>
      </c>
      <c r="P48" s="154">
        <f t="shared" si="32"/>
        <v>0</v>
      </c>
      <c r="Q48" s="154"/>
      <c r="R48" s="154"/>
      <c r="S48" s="155">
        <f t="shared" si="31"/>
        <v>0</v>
      </c>
      <c r="U48" s="371">
        <v>40</v>
      </c>
      <c r="V48" s="388" t="s">
        <v>195</v>
      </c>
      <c r="W48" s="380"/>
      <c r="X48" s="381">
        <f>SUM(X42:X47)</f>
        <v>475500000</v>
      </c>
      <c r="Y48" s="381">
        <f>SUM(Y42:Y47)</f>
        <v>443875000</v>
      </c>
      <c r="Z48" s="403"/>
      <c r="AA48" s="381">
        <f>SUM(AA42:AA47)</f>
        <v>374730000</v>
      </c>
      <c r="AC48" s="371">
        <v>40</v>
      </c>
      <c r="AD48" s="409" t="s">
        <v>196</v>
      </c>
      <c r="AE48" s="404"/>
      <c r="AF48" s="417">
        <f t="shared" si="33"/>
        <v>0</v>
      </c>
      <c r="AG48" s="437"/>
    </row>
    <row r="49" ht="17.25" customHeight="1" spans="3:33">
      <c r="C49" s="150" t="s">
        <v>197</v>
      </c>
      <c r="D49" s="150" t="s">
        <v>52</v>
      </c>
      <c r="E49" s="151">
        <f>+E50+E94</f>
        <v>0</v>
      </c>
      <c r="F49" s="151">
        <f t="shared" ref="F49:I49" si="34">+F50+F94</f>
        <v>0</v>
      </c>
      <c r="G49" s="151">
        <f t="shared" si="34"/>
        <v>0</v>
      </c>
      <c r="H49" s="151">
        <f t="shared" si="34"/>
        <v>0</v>
      </c>
      <c r="I49" s="151">
        <f t="shared" si="34"/>
        <v>0</v>
      </c>
      <c r="O49" s="146" t="s">
        <v>194</v>
      </c>
      <c r="P49" s="154">
        <f t="shared" si="32"/>
        <v>0</v>
      </c>
      <c r="Q49" s="154"/>
      <c r="R49" s="154"/>
      <c r="S49" s="155">
        <f t="shared" si="31"/>
        <v>0</v>
      </c>
      <c r="U49" s="371">
        <v>41</v>
      </c>
      <c r="V49" s="388" t="s">
        <v>198</v>
      </c>
      <c r="W49" s="373"/>
      <c r="X49" s="378"/>
      <c r="Y49" s="378"/>
      <c r="Z49" s="378"/>
      <c r="AA49" s="378"/>
      <c r="AC49" s="371">
        <v>41</v>
      </c>
      <c r="AD49" s="409" t="s">
        <v>199</v>
      </c>
      <c r="AE49" s="404"/>
      <c r="AF49" s="417">
        <f t="shared" si="33"/>
        <v>0</v>
      </c>
      <c r="AG49" s="437"/>
    </row>
    <row r="50" ht="17.25" customHeight="1" spans="3:33">
      <c r="C50" s="152" t="s">
        <v>200</v>
      </c>
      <c r="D50" s="152" t="s">
        <v>201</v>
      </c>
      <c r="E50" s="153">
        <f>+E51+E92</f>
        <v>0</v>
      </c>
      <c r="F50" s="153">
        <f t="shared" ref="F50:I50" si="35">+F51+F92</f>
        <v>0</v>
      </c>
      <c r="G50" s="153">
        <f t="shared" si="35"/>
        <v>0</v>
      </c>
      <c r="H50" s="153">
        <f t="shared" si="35"/>
        <v>0</v>
      </c>
      <c r="I50" s="153">
        <f t="shared" si="35"/>
        <v>0</v>
      </c>
      <c r="O50" s="146" t="s">
        <v>202</v>
      </c>
      <c r="P50" s="154"/>
      <c r="Q50" s="154"/>
      <c r="R50" s="154"/>
      <c r="S50" s="155">
        <f t="shared" si="31"/>
        <v>0</v>
      </c>
      <c r="U50" s="371">
        <v>42</v>
      </c>
      <c r="V50" s="389" t="s">
        <v>203</v>
      </c>
      <c r="W50" s="373" t="s">
        <v>204</v>
      </c>
      <c r="X50" s="378">
        <f>+E274</f>
        <v>0</v>
      </c>
      <c r="Y50" s="378">
        <f>+I274</f>
        <v>0</v>
      </c>
      <c r="Z50" s="418"/>
      <c r="AA50" s="378"/>
      <c r="AC50" s="371">
        <v>42</v>
      </c>
      <c r="AD50" s="409" t="s">
        <v>205</v>
      </c>
      <c r="AE50" s="404"/>
      <c r="AF50" s="419">
        <f t="shared" si="33"/>
        <v>28553000</v>
      </c>
      <c r="AG50" s="438">
        <v>28553000</v>
      </c>
    </row>
    <row r="51" ht="17.25" customHeight="1" spans="3:35">
      <c r="C51" s="156" t="s">
        <v>206</v>
      </c>
      <c r="D51" s="156" t="s">
        <v>207</v>
      </c>
      <c r="E51" s="155">
        <f>+E52+E64+E69+E80</f>
        <v>0</v>
      </c>
      <c r="F51" s="155">
        <f t="shared" ref="F51:I51" si="36">+F52+F64+F69+F80</f>
        <v>0</v>
      </c>
      <c r="G51" s="155">
        <f t="shared" si="36"/>
        <v>0</v>
      </c>
      <c r="H51" s="155">
        <f t="shared" si="36"/>
        <v>0</v>
      </c>
      <c r="I51" s="155">
        <f t="shared" si="36"/>
        <v>0</v>
      </c>
      <c r="O51" s="150" t="s">
        <v>52</v>
      </c>
      <c r="P51" s="151">
        <f>+P52+P96</f>
        <v>0</v>
      </c>
      <c r="Q51" s="151">
        <f t="shared" ref="Q51:S51" si="37">+Q52+Q96</f>
        <v>0</v>
      </c>
      <c r="R51" s="151">
        <f t="shared" si="37"/>
        <v>0</v>
      </c>
      <c r="S51" s="151">
        <f t="shared" si="37"/>
        <v>0</v>
      </c>
      <c r="U51" s="371">
        <v>43</v>
      </c>
      <c r="V51" s="388" t="s">
        <v>208</v>
      </c>
      <c r="W51" s="390"/>
      <c r="X51" s="381">
        <f>SUM(X50)</f>
        <v>0</v>
      </c>
      <c r="Y51" s="381">
        <f>SUM(Y50)</f>
        <v>0</v>
      </c>
      <c r="Z51" s="381"/>
      <c r="AA51" s="381">
        <f t="shared" ref="AA51" si="38">SUM(AA50)</f>
        <v>0</v>
      </c>
      <c r="AC51" s="371">
        <v>43</v>
      </c>
      <c r="AD51" s="420" t="s">
        <v>209</v>
      </c>
      <c r="AE51" s="404"/>
      <c r="AF51" s="416">
        <f>SUM(AF45:AF50)</f>
        <v>909092030.438543</v>
      </c>
      <c r="AG51" s="416">
        <f>SUM(AG45:AG50)</f>
        <v>1312046381.3054</v>
      </c>
      <c r="AH51" s="279"/>
      <c r="AI51" s="280"/>
    </row>
    <row r="52" ht="17.25" customHeight="1" spans="3:33">
      <c r="C52" s="157" t="s">
        <v>210</v>
      </c>
      <c r="D52" s="157" t="s">
        <v>211</v>
      </c>
      <c r="E52" s="158">
        <f>SUM(E53:E63)</f>
        <v>0</v>
      </c>
      <c r="F52" s="158">
        <f>SUM(F53:F63)</f>
        <v>0</v>
      </c>
      <c r="G52" s="158">
        <f t="shared" ref="G52:I52" si="39">SUM(G53:G63)</f>
        <v>0</v>
      </c>
      <c r="H52" s="158">
        <f t="shared" si="39"/>
        <v>0</v>
      </c>
      <c r="I52" s="158">
        <f t="shared" si="39"/>
        <v>0</v>
      </c>
      <c r="O52" s="152" t="s">
        <v>201</v>
      </c>
      <c r="P52" s="153">
        <f>+P53+P94</f>
        <v>0</v>
      </c>
      <c r="Q52" s="153">
        <f t="shared" ref="Q52:S52" si="40">+Q53+Q94</f>
        <v>0</v>
      </c>
      <c r="R52" s="153">
        <f t="shared" si="40"/>
        <v>0</v>
      </c>
      <c r="S52" s="153">
        <f t="shared" si="40"/>
        <v>0</v>
      </c>
      <c r="U52" s="371">
        <v>44</v>
      </c>
      <c r="V52" s="391" t="s">
        <v>212</v>
      </c>
      <c r="W52" s="373"/>
      <c r="X52" s="392"/>
      <c r="Y52" s="392"/>
      <c r="Z52" s="378"/>
      <c r="AA52" s="392"/>
      <c r="AC52" s="371">
        <v>44</v>
      </c>
      <c r="AD52" s="400" t="s">
        <v>213</v>
      </c>
      <c r="AE52" s="390"/>
      <c r="AF52" s="421"/>
      <c r="AG52" s="439"/>
    </row>
    <row r="53" ht="17.25" customHeight="1" spans="3:33">
      <c r="C53" s="146" t="s">
        <v>214</v>
      </c>
      <c r="D53" s="146" t="s">
        <v>215</v>
      </c>
      <c r="E53" s="147"/>
      <c r="F53" s="154"/>
      <c r="G53" s="154"/>
      <c r="H53" s="154"/>
      <c r="I53" s="159">
        <f t="shared" ref="I53:I63" si="41">+F53+H53-G53</f>
        <v>0</v>
      </c>
      <c r="O53" s="156" t="s">
        <v>207</v>
      </c>
      <c r="P53" s="155">
        <f>+P54+P66+P71+P82</f>
        <v>0</v>
      </c>
      <c r="Q53" s="155">
        <f t="shared" ref="Q53:S53" si="42">+Q54+Q66+Q71+Q82</f>
        <v>0</v>
      </c>
      <c r="R53" s="155">
        <f t="shared" si="42"/>
        <v>0</v>
      </c>
      <c r="S53" s="155">
        <f t="shared" si="42"/>
        <v>0</v>
      </c>
      <c r="U53" s="371">
        <v>45</v>
      </c>
      <c r="V53" s="393" t="s">
        <v>216</v>
      </c>
      <c r="W53" s="373" t="s">
        <v>217</v>
      </c>
      <c r="X53" s="378">
        <f>+E278</f>
        <v>0</v>
      </c>
      <c r="Y53" s="378">
        <f>+I278</f>
        <v>0</v>
      </c>
      <c r="Z53" s="378"/>
      <c r="AA53" s="378"/>
      <c r="AC53" s="371">
        <v>45</v>
      </c>
      <c r="AD53" s="377" t="s">
        <v>218</v>
      </c>
      <c r="AE53" s="390" t="s">
        <v>219</v>
      </c>
      <c r="AF53" s="402">
        <f>+S297</f>
        <v>0</v>
      </c>
      <c r="AG53" s="425"/>
    </row>
    <row r="54" ht="17.25" customHeight="1" spans="3:33">
      <c r="C54" s="146" t="s">
        <v>220</v>
      </c>
      <c r="D54" s="146" t="s">
        <v>221</v>
      </c>
      <c r="E54" s="147"/>
      <c r="F54" s="154"/>
      <c r="G54" s="154"/>
      <c r="H54" s="154"/>
      <c r="I54" s="159">
        <f t="shared" si="41"/>
        <v>0</v>
      </c>
      <c r="O54" s="157" t="s">
        <v>211</v>
      </c>
      <c r="P54" s="158">
        <f>SUM(P55:P65)</f>
        <v>0</v>
      </c>
      <c r="Q54" s="158">
        <f t="shared" ref="Q54:S54" si="43">SUM(Q55:Q65)</f>
        <v>0</v>
      </c>
      <c r="R54" s="158">
        <f t="shared" si="43"/>
        <v>0</v>
      </c>
      <c r="S54" s="158">
        <f t="shared" si="43"/>
        <v>0</v>
      </c>
      <c r="U54" s="371">
        <v>46</v>
      </c>
      <c r="V54" s="388" t="s">
        <v>222</v>
      </c>
      <c r="W54" s="373"/>
      <c r="X54" s="381">
        <f>SUM(X53)</f>
        <v>0</v>
      </c>
      <c r="Y54" s="381">
        <f>SUM(Y53)</f>
        <v>0</v>
      </c>
      <c r="Z54" s="381"/>
      <c r="AA54" s="381">
        <f t="shared" ref="AA54" si="44">SUM(AA53)</f>
        <v>0</v>
      </c>
      <c r="AC54" s="371">
        <v>46</v>
      </c>
      <c r="AD54" s="377" t="s">
        <v>223</v>
      </c>
      <c r="AE54" s="390" t="s">
        <v>224</v>
      </c>
      <c r="AF54" s="402">
        <f>+S330</f>
        <v>0</v>
      </c>
      <c r="AG54" s="425"/>
    </row>
    <row r="55" ht="17.25" customHeight="1" spans="3:33">
      <c r="C55" s="146" t="s">
        <v>225</v>
      </c>
      <c r="D55" s="146" t="s">
        <v>226</v>
      </c>
      <c r="E55" s="147"/>
      <c r="F55" s="154"/>
      <c r="G55" s="154"/>
      <c r="H55" s="154"/>
      <c r="I55" s="159">
        <f t="shared" si="41"/>
        <v>0</v>
      </c>
      <c r="O55" s="146" t="s">
        <v>215</v>
      </c>
      <c r="P55" s="154">
        <f t="shared" ref="P55:P65" si="45">+I53</f>
        <v>0</v>
      </c>
      <c r="Q55" s="154"/>
      <c r="R55" s="154"/>
      <c r="S55" s="159">
        <f t="shared" ref="S55:S65" si="46">+P55+R55-Q55</f>
        <v>0</v>
      </c>
      <c r="U55" s="371">
        <v>47</v>
      </c>
      <c r="V55" s="388" t="s">
        <v>227</v>
      </c>
      <c r="W55" s="380"/>
      <c r="X55" s="381">
        <f>+X39+X48+X51+X54</f>
        <v>8262196700</v>
      </c>
      <c r="Y55" s="381">
        <f>+Y39+Y48+Y51+Y54</f>
        <v>7046643959</v>
      </c>
      <c r="Z55" s="381"/>
      <c r="AA55" s="381">
        <f t="shared" ref="AA55" si="47">+AA39+AA48+AA51+AA54</f>
        <v>4573395146</v>
      </c>
      <c r="AC55" s="371">
        <v>47</v>
      </c>
      <c r="AD55" s="376" t="s">
        <v>228</v>
      </c>
      <c r="AE55" s="390"/>
      <c r="AF55" s="407">
        <f>SUM(AF53:AF54)</f>
        <v>0</v>
      </c>
      <c r="AG55" s="427">
        <f>SUM(AG53:AG54)</f>
        <v>0</v>
      </c>
    </row>
    <row r="56" ht="17.25" customHeight="1" spans="3:33">
      <c r="C56" s="146" t="s">
        <v>229</v>
      </c>
      <c r="D56" s="146" t="s">
        <v>230</v>
      </c>
      <c r="E56" s="147"/>
      <c r="F56" s="154"/>
      <c r="G56" s="154"/>
      <c r="H56" s="154"/>
      <c r="I56" s="159">
        <f t="shared" si="41"/>
        <v>0</v>
      </c>
      <c r="O56" s="146" t="s">
        <v>221</v>
      </c>
      <c r="P56" s="154">
        <f t="shared" si="45"/>
        <v>0</v>
      </c>
      <c r="Q56" s="154"/>
      <c r="R56" s="154"/>
      <c r="S56" s="159">
        <f t="shared" si="46"/>
        <v>0</v>
      </c>
      <c r="U56" s="371">
        <v>48</v>
      </c>
      <c r="V56" s="388" t="s">
        <v>231</v>
      </c>
      <c r="W56" s="380"/>
      <c r="X56" s="394">
        <f>X32-X55</f>
        <v>-8262196700</v>
      </c>
      <c r="Y56" s="394">
        <f>Y32-Y55</f>
        <v>-7046643959</v>
      </c>
      <c r="Z56" s="394"/>
      <c r="AA56" s="394">
        <f t="shared" ref="AA56" si="48">AA32-AA55</f>
        <v>-4573395146</v>
      </c>
      <c r="AC56" s="371">
        <v>48</v>
      </c>
      <c r="AD56" s="376" t="s">
        <v>232</v>
      </c>
      <c r="AE56" s="390"/>
      <c r="AF56" s="408"/>
      <c r="AG56" s="428"/>
    </row>
    <row r="57" ht="17.25" customHeight="1" spans="3:33">
      <c r="C57" s="146" t="s">
        <v>233</v>
      </c>
      <c r="D57" s="146" t="s">
        <v>234</v>
      </c>
      <c r="E57" s="147"/>
      <c r="F57" s="154"/>
      <c r="G57" s="154"/>
      <c r="H57" s="154"/>
      <c r="I57" s="159">
        <f t="shared" si="41"/>
        <v>0</v>
      </c>
      <c r="O57" s="146" t="s">
        <v>226</v>
      </c>
      <c r="P57" s="154">
        <f t="shared" si="45"/>
        <v>0</v>
      </c>
      <c r="Q57" s="154"/>
      <c r="R57" s="154"/>
      <c r="S57" s="159">
        <f t="shared" si="46"/>
        <v>0</v>
      </c>
      <c r="U57" s="371">
        <v>49</v>
      </c>
      <c r="V57" s="387" t="s">
        <v>235</v>
      </c>
      <c r="W57" s="373"/>
      <c r="X57" s="378"/>
      <c r="Y57" s="378"/>
      <c r="Z57" s="378"/>
      <c r="AA57" s="378"/>
      <c r="AC57" s="371">
        <v>49</v>
      </c>
      <c r="AD57" s="383" t="s">
        <v>236</v>
      </c>
      <c r="AE57" s="390"/>
      <c r="AF57" s="410">
        <f>+S293</f>
        <v>0</v>
      </c>
      <c r="AG57" s="429"/>
    </row>
    <row r="58" ht="17.25" customHeight="1" spans="3:33">
      <c r="C58" s="146" t="s">
        <v>237</v>
      </c>
      <c r="D58" s="146" t="s">
        <v>238</v>
      </c>
      <c r="E58" s="147"/>
      <c r="F58" s="154"/>
      <c r="G58" s="154"/>
      <c r="H58" s="154"/>
      <c r="I58" s="159">
        <f t="shared" si="41"/>
        <v>0</v>
      </c>
      <c r="O58" s="146" t="s">
        <v>230</v>
      </c>
      <c r="P58" s="154">
        <f t="shared" si="45"/>
        <v>0</v>
      </c>
      <c r="Q58" s="154"/>
      <c r="R58" s="154"/>
      <c r="S58" s="159">
        <f t="shared" si="46"/>
        <v>0</v>
      </c>
      <c r="U58" s="371">
        <v>50</v>
      </c>
      <c r="V58" s="388" t="s">
        <v>239</v>
      </c>
      <c r="W58" s="373"/>
      <c r="X58" s="378"/>
      <c r="Y58" s="378"/>
      <c r="Z58" s="378"/>
      <c r="AA58" s="378"/>
      <c r="AC58" s="371">
        <v>50</v>
      </c>
      <c r="AD58" s="422" t="s">
        <v>240</v>
      </c>
      <c r="AE58" s="390"/>
      <c r="AF58" s="407">
        <f>AF57</f>
        <v>0</v>
      </c>
      <c r="AG58" s="427"/>
    </row>
    <row r="59" ht="17.25" customHeight="1" spans="3:35">
      <c r="C59" s="146" t="s">
        <v>241</v>
      </c>
      <c r="D59" s="146" t="s">
        <v>242</v>
      </c>
      <c r="E59" s="147"/>
      <c r="F59" s="154"/>
      <c r="G59" s="154"/>
      <c r="H59" s="154"/>
      <c r="I59" s="159">
        <f t="shared" si="41"/>
        <v>0</v>
      </c>
      <c r="O59" s="146" t="s">
        <v>234</v>
      </c>
      <c r="P59" s="154">
        <f t="shared" si="45"/>
        <v>0</v>
      </c>
      <c r="Q59" s="154"/>
      <c r="R59" s="154"/>
      <c r="S59" s="159">
        <f t="shared" si="46"/>
        <v>0</v>
      </c>
      <c r="U59" s="371">
        <v>51</v>
      </c>
      <c r="V59" s="389" t="s">
        <v>243</v>
      </c>
      <c r="W59" s="373" t="s">
        <v>244</v>
      </c>
      <c r="X59" s="378">
        <f>+E283</f>
        <v>0</v>
      </c>
      <c r="Y59" s="378">
        <f t="shared" ref="Y59:Y64" si="49">+I283</f>
        <v>0</v>
      </c>
      <c r="Z59" s="378"/>
      <c r="AA59" s="378"/>
      <c r="AC59" s="371">
        <v>51</v>
      </c>
      <c r="AD59" s="413" t="s">
        <v>245</v>
      </c>
      <c r="AE59" s="404"/>
      <c r="AF59" s="407">
        <f>+AF43+AF51+AF55+AF58</f>
        <v>7511860989.43854</v>
      </c>
      <c r="AG59" s="407">
        <f>+AG43+AG51+AG55+AG58</f>
        <v>5510711527.3054</v>
      </c>
      <c r="AH59" s="279">
        <f>AF59-AG59</f>
        <v>2001149462.13314</v>
      </c>
      <c r="AI59" s="280">
        <f>AH59/AG59</f>
        <v>0.363138126940144</v>
      </c>
    </row>
    <row r="60" ht="17.25" customHeight="1" spans="3:33">
      <c r="C60" s="146" t="s">
        <v>246</v>
      </c>
      <c r="D60" s="146" t="s">
        <v>247</v>
      </c>
      <c r="E60" s="147"/>
      <c r="F60" s="154"/>
      <c r="G60" s="154"/>
      <c r="H60" s="154"/>
      <c r="I60" s="159">
        <f t="shared" si="41"/>
        <v>0</v>
      </c>
      <c r="O60" s="146" t="s">
        <v>238</v>
      </c>
      <c r="P60" s="154">
        <f t="shared" si="45"/>
        <v>0</v>
      </c>
      <c r="Q60" s="154"/>
      <c r="R60" s="154"/>
      <c r="S60" s="159">
        <f t="shared" si="46"/>
        <v>0</v>
      </c>
      <c r="U60" s="371">
        <v>52</v>
      </c>
      <c r="V60" s="389" t="s">
        <v>248</v>
      </c>
      <c r="W60" s="373" t="s">
        <v>249</v>
      </c>
      <c r="X60" s="378">
        <f t="shared" ref="X60:X64" si="50">+E284</f>
        <v>0</v>
      </c>
      <c r="Y60" s="378">
        <f t="shared" si="49"/>
        <v>0</v>
      </c>
      <c r="Z60" s="378"/>
      <c r="AA60" s="378"/>
      <c r="AC60" s="371">
        <v>52</v>
      </c>
      <c r="AD60" s="413" t="s">
        <v>250</v>
      </c>
      <c r="AE60" s="404"/>
      <c r="AF60" s="407">
        <f>+AF32-AF59</f>
        <v>-7511860989.43854</v>
      </c>
      <c r="AG60" s="427">
        <f>AG32-AG59</f>
        <v>-5510711527.3054</v>
      </c>
    </row>
    <row r="61" ht="17.25" customHeight="1" spans="3:33">
      <c r="C61" s="146" t="s">
        <v>251</v>
      </c>
      <c r="D61" s="146" t="s">
        <v>252</v>
      </c>
      <c r="E61" s="147"/>
      <c r="F61" s="154"/>
      <c r="G61" s="154"/>
      <c r="H61" s="154"/>
      <c r="I61" s="159">
        <f t="shared" si="41"/>
        <v>0</v>
      </c>
      <c r="O61" s="146" t="s">
        <v>242</v>
      </c>
      <c r="P61" s="154">
        <f t="shared" si="45"/>
        <v>0</v>
      </c>
      <c r="Q61" s="154"/>
      <c r="R61" s="154"/>
      <c r="S61" s="159">
        <f t="shared" si="46"/>
        <v>0</v>
      </c>
      <c r="U61" s="371">
        <v>53</v>
      </c>
      <c r="V61" s="389" t="s">
        <v>253</v>
      </c>
      <c r="W61" s="373"/>
      <c r="X61" s="378">
        <f t="shared" si="50"/>
        <v>0</v>
      </c>
      <c r="Y61" s="378">
        <f t="shared" si="49"/>
        <v>0</v>
      </c>
      <c r="Z61" s="378"/>
      <c r="AA61" s="378"/>
      <c r="AC61" s="371">
        <v>53</v>
      </c>
      <c r="AD61" s="375" t="s">
        <v>254</v>
      </c>
      <c r="AE61" s="390"/>
      <c r="AF61" s="423"/>
      <c r="AG61" s="425"/>
    </row>
    <row r="62" ht="17.25" customHeight="1" spans="3:33">
      <c r="C62" s="146" t="s">
        <v>255</v>
      </c>
      <c r="D62" s="146" t="s">
        <v>256</v>
      </c>
      <c r="E62" s="147"/>
      <c r="F62" s="154"/>
      <c r="G62" s="154"/>
      <c r="H62" s="154"/>
      <c r="I62" s="159">
        <f t="shared" si="41"/>
        <v>0</v>
      </c>
      <c r="O62" s="146" t="s">
        <v>247</v>
      </c>
      <c r="P62" s="154">
        <f t="shared" si="45"/>
        <v>0</v>
      </c>
      <c r="Q62" s="154"/>
      <c r="R62" s="154"/>
      <c r="S62" s="159">
        <f t="shared" si="46"/>
        <v>0</v>
      </c>
      <c r="U62" s="371">
        <v>54</v>
      </c>
      <c r="V62" s="389" t="s">
        <v>257</v>
      </c>
      <c r="W62" s="373"/>
      <c r="X62" s="378">
        <f t="shared" si="50"/>
        <v>0</v>
      </c>
      <c r="Y62" s="378">
        <f t="shared" si="49"/>
        <v>0</v>
      </c>
      <c r="Z62" s="378"/>
      <c r="AA62" s="378"/>
      <c r="AC62" s="371">
        <v>54</v>
      </c>
      <c r="AD62" s="400" t="s">
        <v>258</v>
      </c>
      <c r="AE62" s="390" t="s">
        <v>259</v>
      </c>
      <c r="AF62" s="423"/>
      <c r="AG62" s="425"/>
    </row>
    <row r="63" ht="17.25" customHeight="1" spans="3:33">
      <c r="C63" s="146" t="s">
        <v>260</v>
      </c>
      <c r="D63" s="146" t="s">
        <v>261</v>
      </c>
      <c r="E63" s="147"/>
      <c r="F63" s="154"/>
      <c r="G63" s="154"/>
      <c r="H63" s="154"/>
      <c r="I63" s="159">
        <f t="shared" si="41"/>
        <v>0</v>
      </c>
      <c r="O63" s="146" t="s">
        <v>252</v>
      </c>
      <c r="P63" s="154">
        <f t="shared" si="45"/>
        <v>0</v>
      </c>
      <c r="Q63" s="154"/>
      <c r="R63" s="154"/>
      <c r="S63" s="159">
        <f t="shared" si="46"/>
        <v>0</v>
      </c>
      <c r="U63" s="371">
        <v>55</v>
      </c>
      <c r="V63" s="389" t="s">
        <v>262</v>
      </c>
      <c r="W63" s="373"/>
      <c r="X63" s="378">
        <f t="shared" si="50"/>
        <v>0</v>
      </c>
      <c r="Y63" s="378">
        <f t="shared" si="49"/>
        <v>0</v>
      </c>
      <c r="Z63" s="378"/>
      <c r="AA63" s="378"/>
      <c r="AC63" s="371">
        <v>55</v>
      </c>
      <c r="AD63" s="377" t="s">
        <v>263</v>
      </c>
      <c r="AE63" s="390"/>
      <c r="AF63" s="402">
        <f>+S303</f>
        <v>0</v>
      </c>
      <c r="AG63" s="425">
        <v>0</v>
      </c>
    </row>
    <row r="64" ht="17.25" customHeight="1" spans="3:33">
      <c r="C64" s="157" t="s">
        <v>264</v>
      </c>
      <c r="D64" s="157" t="s">
        <v>265</v>
      </c>
      <c r="E64" s="158">
        <f>SUM(E65:E68)</f>
        <v>0</v>
      </c>
      <c r="F64" s="158">
        <f>SUM(F65:F68)</f>
        <v>0</v>
      </c>
      <c r="G64" s="158">
        <f t="shared" ref="G64:I64" si="51">SUM(G65:G68)</f>
        <v>0</v>
      </c>
      <c r="H64" s="158">
        <f t="shared" si="51"/>
        <v>0</v>
      </c>
      <c r="I64" s="158">
        <f t="shared" si="51"/>
        <v>0</v>
      </c>
      <c r="O64" s="146" t="s">
        <v>256</v>
      </c>
      <c r="P64" s="154">
        <f t="shared" si="45"/>
        <v>0</v>
      </c>
      <c r="Q64" s="154"/>
      <c r="R64" s="154"/>
      <c r="S64" s="159">
        <f t="shared" si="46"/>
        <v>0</v>
      </c>
      <c r="U64" s="371">
        <v>56</v>
      </c>
      <c r="V64" s="389" t="s">
        <v>266</v>
      </c>
      <c r="W64" s="373"/>
      <c r="X64" s="378">
        <f t="shared" si="50"/>
        <v>0</v>
      </c>
      <c r="Y64" s="378">
        <f t="shared" si="49"/>
        <v>0</v>
      </c>
      <c r="Z64" s="378"/>
      <c r="AA64" s="378"/>
      <c r="AC64" s="371">
        <v>56</v>
      </c>
      <c r="AD64" s="377" t="s">
        <v>267</v>
      </c>
      <c r="AE64" s="390"/>
      <c r="AF64" s="402">
        <f>+S307</f>
        <v>0</v>
      </c>
      <c r="AG64" s="425"/>
    </row>
    <row r="65" ht="17.25" customHeight="1" spans="3:33">
      <c r="C65" s="146" t="s">
        <v>268</v>
      </c>
      <c r="D65" s="146" t="s">
        <v>269</v>
      </c>
      <c r="E65" s="147"/>
      <c r="F65" s="154"/>
      <c r="G65" s="154"/>
      <c r="H65" s="154"/>
      <c r="I65" s="159">
        <f t="shared" ref="I65:I68" si="52">+F65+H65-G65</f>
        <v>0</v>
      </c>
      <c r="O65" s="146" t="s">
        <v>261</v>
      </c>
      <c r="P65" s="154">
        <f t="shared" si="45"/>
        <v>0</v>
      </c>
      <c r="Q65" s="154"/>
      <c r="R65" s="154"/>
      <c r="S65" s="159">
        <f t="shared" si="46"/>
        <v>0</v>
      </c>
      <c r="U65" s="371">
        <v>57</v>
      </c>
      <c r="V65" s="376" t="s">
        <v>270</v>
      </c>
      <c r="W65" s="380"/>
      <c r="X65" s="381">
        <f>SUM(X59:X62)</f>
        <v>0</v>
      </c>
      <c r="Y65" s="381">
        <f>SUM(Y59:Y62)</f>
        <v>0</v>
      </c>
      <c r="Z65" s="403"/>
      <c r="AA65" s="381">
        <f>SUM(AA59:AA62)</f>
        <v>0</v>
      </c>
      <c r="AC65" s="371">
        <v>57</v>
      </c>
      <c r="AD65" s="377" t="s">
        <v>271</v>
      </c>
      <c r="AE65" s="390"/>
      <c r="AF65" s="402">
        <f>+S308</f>
        <v>0</v>
      </c>
      <c r="AG65" s="425"/>
    </row>
    <row r="66" ht="17.25" customHeight="1" spans="3:33">
      <c r="C66" s="146" t="s">
        <v>272</v>
      </c>
      <c r="D66" s="146" t="s">
        <v>273</v>
      </c>
      <c r="E66" s="147"/>
      <c r="F66" s="154"/>
      <c r="G66" s="154"/>
      <c r="H66" s="154"/>
      <c r="I66" s="159">
        <f t="shared" si="52"/>
        <v>0</v>
      </c>
      <c r="O66" s="157" t="s">
        <v>265</v>
      </c>
      <c r="P66" s="158">
        <f>SUM(P67:P70)</f>
        <v>0</v>
      </c>
      <c r="Q66" s="158">
        <f t="shared" ref="Q66:S66" si="53">SUM(Q67:Q70)</f>
        <v>0</v>
      </c>
      <c r="R66" s="158">
        <f t="shared" si="53"/>
        <v>0</v>
      </c>
      <c r="S66" s="158">
        <f t="shared" si="53"/>
        <v>0</v>
      </c>
      <c r="U66" s="371">
        <v>58</v>
      </c>
      <c r="V66" s="376" t="s">
        <v>274</v>
      </c>
      <c r="W66" s="373"/>
      <c r="X66" s="378"/>
      <c r="Y66" s="378"/>
      <c r="Z66" s="378"/>
      <c r="AA66" s="378"/>
      <c r="AC66" s="371">
        <v>58</v>
      </c>
      <c r="AD66" s="400" t="s">
        <v>275</v>
      </c>
      <c r="AE66" s="390"/>
      <c r="AF66" s="407">
        <f>SUM(AF63:AF65)</f>
        <v>0</v>
      </c>
      <c r="AG66" s="427">
        <f>SUM(AG63:AG65)</f>
        <v>0</v>
      </c>
    </row>
    <row r="67" ht="17.25" customHeight="1" spans="3:33">
      <c r="C67" s="146" t="s">
        <v>276</v>
      </c>
      <c r="D67" s="146" t="s">
        <v>277</v>
      </c>
      <c r="E67" s="147"/>
      <c r="F67" s="154"/>
      <c r="G67" s="154"/>
      <c r="H67" s="154"/>
      <c r="I67" s="159">
        <f t="shared" si="52"/>
        <v>0</v>
      </c>
      <c r="O67" s="146" t="s">
        <v>269</v>
      </c>
      <c r="P67" s="154">
        <f>+I65</f>
        <v>0</v>
      </c>
      <c r="Q67" s="154"/>
      <c r="R67" s="154"/>
      <c r="S67" s="159">
        <f t="shared" ref="S67:S70" si="54">+P67+R67-Q67</f>
        <v>0</v>
      </c>
      <c r="U67" s="371">
        <v>59</v>
      </c>
      <c r="V67" s="377" t="s">
        <v>278</v>
      </c>
      <c r="W67" s="373" t="s">
        <v>279</v>
      </c>
      <c r="X67" s="378">
        <f>+E290</f>
        <v>0</v>
      </c>
      <c r="Y67" s="378">
        <f>+I290</f>
        <v>0</v>
      </c>
      <c r="Z67" s="378"/>
      <c r="AA67" s="378"/>
      <c r="AC67" s="371">
        <v>59</v>
      </c>
      <c r="AD67" s="400" t="s">
        <v>280</v>
      </c>
      <c r="AE67" s="390" t="s">
        <v>281</v>
      </c>
      <c r="AF67" s="423"/>
      <c r="AG67" s="425"/>
    </row>
    <row r="68" ht="17.25" customHeight="1" spans="3:33">
      <c r="C68" s="146" t="s">
        <v>282</v>
      </c>
      <c r="D68" s="146" t="s">
        <v>283</v>
      </c>
      <c r="E68" s="147"/>
      <c r="F68" s="154"/>
      <c r="G68" s="154"/>
      <c r="H68" s="154"/>
      <c r="I68" s="159">
        <f t="shared" si="52"/>
        <v>0</v>
      </c>
      <c r="O68" s="146" t="s">
        <v>273</v>
      </c>
      <c r="P68" s="154">
        <f>+I66</f>
        <v>0</v>
      </c>
      <c r="Q68" s="154"/>
      <c r="R68" s="154"/>
      <c r="S68" s="159">
        <f t="shared" si="54"/>
        <v>0</v>
      </c>
      <c r="U68" s="371">
        <v>60</v>
      </c>
      <c r="V68" s="377" t="s">
        <v>284</v>
      </c>
      <c r="W68" s="373" t="s">
        <v>285</v>
      </c>
      <c r="X68" s="378">
        <f>+E291</f>
        <v>0</v>
      </c>
      <c r="Y68" s="378">
        <f>+I291</f>
        <v>0</v>
      </c>
      <c r="Z68" s="378"/>
      <c r="AA68" s="378"/>
      <c r="AC68" s="371">
        <v>60</v>
      </c>
      <c r="AD68" s="377" t="s">
        <v>286</v>
      </c>
      <c r="AE68" s="390"/>
      <c r="AF68" s="402">
        <f>+S311</f>
        <v>0</v>
      </c>
      <c r="AG68" s="425">
        <v>0</v>
      </c>
    </row>
    <row r="69" ht="17.25" customHeight="1" spans="3:33">
      <c r="C69" s="157" t="s">
        <v>287</v>
      </c>
      <c r="D69" s="157" t="s">
        <v>288</v>
      </c>
      <c r="E69" s="158">
        <f>SUM(E70:E79)</f>
        <v>0</v>
      </c>
      <c r="F69" s="158">
        <f>SUM(F70:F79)</f>
        <v>0</v>
      </c>
      <c r="G69" s="158">
        <f t="shared" ref="G69:I69" si="55">SUM(G70:G79)</f>
        <v>0</v>
      </c>
      <c r="H69" s="158">
        <f t="shared" si="55"/>
        <v>0</v>
      </c>
      <c r="I69" s="158">
        <f t="shared" si="55"/>
        <v>0</v>
      </c>
      <c r="O69" s="146" t="s">
        <v>277</v>
      </c>
      <c r="P69" s="154">
        <f>+I67</f>
        <v>0</v>
      </c>
      <c r="Q69" s="154"/>
      <c r="R69" s="154"/>
      <c r="S69" s="159">
        <f t="shared" si="54"/>
        <v>0</v>
      </c>
      <c r="U69" s="371">
        <v>61</v>
      </c>
      <c r="V69" s="377" t="s">
        <v>289</v>
      </c>
      <c r="W69" s="373" t="s">
        <v>290</v>
      </c>
      <c r="X69" s="378">
        <f>+E293</f>
        <v>0</v>
      </c>
      <c r="Y69" s="378">
        <f>+I293</f>
        <v>0</v>
      </c>
      <c r="Z69" s="378"/>
      <c r="AA69" s="378"/>
      <c r="AC69" s="371">
        <v>61</v>
      </c>
      <c r="AD69" s="377" t="s">
        <v>291</v>
      </c>
      <c r="AE69" s="390"/>
      <c r="AF69" s="402">
        <f>+S315</f>
        <v>0</v>
      </c>
      <c r="AG69" s="425"/>
    </row>
    <row r="70" ht="17.25" customHeight="1" spans="3:33">
      <c r="C70" s="146" t="s">
        <v>292</v>
      </c>
      <c r="D70" s="146" t="s">
        <v>293</v>
      </c>
      <c r="E70" s="147"/>
      <c r="F70" s="154"/>
      <c r="G70" s="154"/>
      <c r="H70" s="154"/>
      <c r="I70" s="159">
        <f t="shared" ref="I70:I79" si="56">+F70+H70-G70</f>
        <v>0</v>
      </c>
      <c r="O70" s="146" t="s">
        <v>283</v>
      </c>
      <c r="P70" s="154">
        <f>+I68</f>
        <v>0</v>
      </c>
      <c r="Q70" s="154"/>
      <c r="R70" s="154"/>
      <c r="S70" s="159">
        <f t="shared" si="54"/>
        <v>0</v>
      </c>
      <c r="U70" s="371">
        <v>62</v>
      </c>
      <c r="V70" s="377" t="s">
        <v>294</v>
      </c>
      <c r="W70" s="373"/>
      <c r="X70" s="378">
        <f>+E294</f>
        <v>0</v>
      </c>
      <c r="Y70" s="378">
        <f>+I294</f>
        <v>0</v>
      </c>
      <c r="Z70" s="378"/>
      <c r="AA70" s="378"/>
      <c r="AC70" s="371">
        <v>62</v>
      </c>
      <c r="AD70" s="377" t="s">
        <v>295</v>
      </c>
      <c r="AE70" s="390"/>
      <c r="AF70" s="402">
        <f>+S316</f>
        <v>0</v>
      </c>
      <c r="AG70" s="425"/>
    </row>
    <row r="71" ht="17.25" customHeight="1" spans="3:33">
      <c r="C71" s="146" t="s">
        <v>296</v>
      </c>
      <c r="D71" s="146" t="s">
        <v>297</v>
      </c>
      <c r="E71" s="147"/>
      <c r="F71" s="154"/>
      <c r="G71" s="154"/>
      <c r="H71" s="154"/>
      <c r="I71" s="159">
        <f t="shared" si="56"/>
        <v>0</v>
      </c>
      <c r="O71" s="157" t="s">
        <v>288</v>
      </c>
      <c r="P71" s="158">
        <f>SUM(P72:P81)</f>
        <v>0</v>
      </c>
      <c r="Q71" s="158">
        <f t="shared" ref="Q71:S71" si="57">SUM(Q72:Q81)</f>
        <v>0</v>
      </c>
      <c r="R71" s="158">
        <f t="shared" si="57"/>
        <v>0</v>
      </c>
      <c r="S71" s="158">
        <f t="shared" si="57"/>
        <v>0</v>
      </c>
      <c r="U71" s="371">
        <v>63</v>
      </c>
      <c r="V71" s="376" t="s">
        <v>298</v>
      </c>
      <c r="W71" s="380"/>
      <c r="X71" s="381">
        <f>SUM(X67:X69)</f>
        <v>0</v>
      </c>
      <c r="Y71" s="381">
        <f>SUM(Y67:Y69)</f>
        <v>0</v>
      </c>
      <c r="Z71" s="403"/>
      <c r="AA71" s="381">
        <v>0</v>
      </c>
      <c r="AC71" s="371">
        <v>63</v>
      </c>
      <c r="AD71" s="400" t="s">
        <v>299</v>
      </c>
      <c r="AE71" s="390"/>
      <c r="AF71" s="407">
        <f>SUM(AF68:AF70)</f>
        <v>0</v>
      </c>
      <c r="AG71" s="427">
        <f>SUM(AG68:AG70)</f>
        <v>0</v>
      </c>
    </row>
    <row r="72" ht="17.25" customHeight="1" spans="3:33">
      <c r="C72" s="146" t="s">
        <v>300</v>
      </c>
      <c r="D72" s="146" t="s">
        <v>301</v>
      </c>
      <c r="E72" s="147"/>
      <c r="F72" s="154"/>
      <c r="G72" s="154"/>
      <c r="H72" s="154"/>
      <c r="I72" s="159">
        <f t="shared" si="56"/>
        <v>0</v>
      </c>
      <c r="O72" s="146" t="s">
        <v>293</v>
      </c>
      <c r="P72" s="154">
        <f t="shared" ref="P72:P81" si="58">+I70</f>
        <v>0</v>
      </c>
      <c r="Q72" s="154"/>
      <c r="R72" s="154"/>
      <c r="S72" s="159">
        <f t="shared" ref="S72:S81" si="59">+P72+R72-Q72</f>
        <v>0</v>
      </c>
      <c r="U72" s="371">
        <v>64</v>
      </c>
      <c r="V72" s="376" t="s">
        <v>302</v>
      </c>
      <c r="W72" s="380"/>
      <c r="X72" s="381">
        <f>X65-X71</f>
        <v>0</v>
      </c>
      <c r="Y72" s="381">
        <f>Y65-Y71</f>
        <v>0</v>
      </c>
      <c r="Z72" s="403"/>
      <c r="AA72" s="381">
        <f>AA65-AA71</f>
        <v>0</v>
      </c>
      <c r="AC72" s="371">
        <v>64</v>
      </c>
      <c r="AD72" s="400" t="s">
        <v>303</v>
      </c>
      <c r="AE72" s="404"/>
      <c r="AF72" s="415">
        <f>AF66-AF71</f>
        <v>0</v>
      </c>
      <c r="AG72" s="434"/>
    </row>
    <row r="73" ht="17.25" customHeight="1" spans="3:33">
      <c r="C73" s="146" t="s">
        <v>304</v>
      </c>
      <c r="D73" s="146" t="s">
        <v>305</v>
      </c>
      <c r="E73" s="147"/>
      <c r="F73" s="154"/>
      <c r="G73" s="154"/>
      <c r="H73" s="154"/>
      <c r="I73" s="159">
        <f t="shared" si="56"/>
        <v>0</v>
      </c>
      <c r="O73" s="146" t="s">
        <v>297</v>
      </c>
      <c r="P73" s="154">
        <f t="shared" si="58"/>
        <v>0</v>
      </c>
      <c r="Q73" s="154"/>
      <c r="R73" s="154"/>
      <c r="S73" s="159">
        <f t="shared" si="59"/>
        <v>0</v>
      </c>
      <c r="U73" s="453">
        <v>65</v>
      </c>
      <c r="V73" s="454" t="s">
        <v>306</v>
      </c>
      <c r="W73" s="455" t="s">
        <v>307</v>
      </c>
      <c r="X73" s="456">
        <f>X56+X72</f>
        <v>-8262196700</v>
      </c>
      <c r="Y73" s="456">
        <f>Y56+Y72</f>
        <v>-7046643959</v>
      </c>
      <c r="Z73" s="456">
        <v>0</v>
      </c>
      <c r="AA73" s="456">
        <f>AA56+AA72</f>
        <v>-4573395146</v>
      </c>
      <c r="AC73" s="371">
        <v>65</v>
      </c>
      <c r="AD73" s="400" t="s">
        <v>308</v>
      </c>
      <c r="AE73" s="404"/>
      <c r="AF73" s="416">
        <f>+AF60+AF72</f>
        <v>-7511860989.43854</v>
      </c>
      <c r="AG73" s="470">
        <f>+AG60+AG72</f>
        <v>-5510711527.3054</v>
      </c>
    </row>
    <row r="74" spans="3:33">
      <c r="C74" s="146" t="s">
        <v>309</v>
      </c>
      <c r="D74" s="146" t="s">
        <v>310</v>
      </c>
      <c r="E74" s="147"/>
      <c r="F74" s="154"/>
      <c r="G74" s="154"/>
      <c r="H74" s="154"/>
      <c r="I74" s="159">
        <f t="shared" si="56"/>
        <v>0</v>
      </c>
      <c r="O74" s="146" t="s">
        <v>301</v>
      </c>
      <c r="P74" s="154">
        <f t="shared" si="58"/>
        <v>0</v>
      </c>
      <c r="Q74" s="154"/>
      <c r="R74" s="154"/>
      <c r="S74" s="159">
        <f t="shared" si="59"/>
        <v>0</v>
      </c>
      <c r="X74" s="457">
        <f>+E296</f>
        <v>-8262196700</v>
      </c>
      <c r="Y74" s="457">
        <f>+I296</f>
        <v>-7046643959</v>
      </c>
      <c r="AC74" s="371">
        <v>66</v>
      </c>
      <c r="AD74" s="400" t="s">
        <v>311</v>
      </c>
      <c r="AE74" s="404"/>
      <c r="AF74" s="461"/>
      <c r="AG74" s="429"/>
    </row>
    <row r="75" spans="3:33">
      <c r="C75" s="146" t="s">
        <v>312</v>
      </c>
      <c r="D75" s="146" t="s">
        <v>313</v>
      </c>
      <c r="E75" s="147"/>
      <c r="F75" s="154"/>
      <c r="G75" s="154"/>
      <c r="H75" s="154"/>
      <c r="I75" s="159">
        <f t="shared" si="56"/>
        <v>0</v>
      </c>
      <c r="O75" s="146" t="s">
        <v>305</v>
      </c>
      <c r="P75" s="154">
        <f t="shared" si="58"/>
        <v>0</v>
      </c>
      <c r="Q75" s="154"/>
      <c r="R75" s="154"/>
      <c r="S75" s="159">
        <f t="shared" si="59"/>
        <v>0</v>
      </c>
      <c r="V75" s="376" t="s">
        <v>314</v>
      </c>
      <c r="X75" s="458">
        <f>+X73-X74</f>
        <v>0</v>
      </c>
      <c r="Y75" s="458">
        <f>+Y73-Y74</f>
        <v>0</v>
      </c>
      <c r="AC75" s="371">
        <v>67</v>
      </c>
      <c r="AD75" s="400" t="s">
        <v>315</v>
      </c>
      <c r="AE75" s="404"/>
      <c r="AF75" s="407"/>
      <c r="AG75" s="427"/>
    </row>
    <row r="76" spans="3:33">
      <c r="C76" s="146" t="s">
        <v>316</v>
      </c>
      <c r="D76" s="146" t="s">
        <v>317</v>
      </c>
      <c r="E76" s="147"/>
      <c r="F76" s="154"/>
      <c r="G76" s="154"/>
      <c r="H76" s="154"/>
      <c r="I76" s="159">
        <f t="shared" si="56"/>
        <v>0</v>
      </c>
      <c r="O76" s="146" t="s">
        <v>310</v>
      </c>
      <c r="P76" s="154">
        <f t="shared" si="58"/>
        <v>0</v>
      </c>
      <c r="Q76" s="154"/>
      <c r="R76" s="154"/>
      <c r="S76" s="159">
        <f t="shared" si="59"/>
        <v>0</v>
      </c>
      <c r="AA76" s="442">
        <f>Y73-AA73</f>
        <v>-2473248813</v>
      </c>
      <c r="AC76" s="371">
        <v>68</v>
      </c>
      <c r="AD76" s="462" t="s">
        <v>318</v>
      </c>
      <c r="AE76" s="390"/>
      <c r="AF76" s="463">
        <f>+S322</f>
        <v>0</v>
      </c>
      <c r="AG76" s="471"/>
    </row>
    <row r="77" spans="3:33">
      <c r="C77" s="146" t="s">
        <v>319</v>
      </c>
      <c r="D77" s="146" t="s">
        <v>320</v>
      </c>
      <c r="E77" s="147"/>
      <c r="F77" s="154"/>
      <c r="G77" s="154"/>
      <c r="H77" s="154"/>
      <c r="I77" s="159">
        <f t="shared" si="56"/>
        <v>0</v>
      </c>
      <c r="O77" s="146" t="s">
        <v>313</v>
      </c>
      <c r="P77" s="154">
        <f t="shared" si="58"/>
        <v>0</v>
      </c>
      <c r="Q77" s="154"/>
      <c r="R77" s="154"/>
      <c r="S77" s="159">
        <f t="shared" si="59"/>
        <v>0</v>
      </c>
      <c r="AA77" s="280">
        <f>AA76/AA73</f>
        <v>0.540790536143189</v>
      </c>
      <c r="AC77" s="371">
        <v>69</v>
      </c>
      <c r="AD77" s="400" t="s">
        <v>321</v>
      </c>
      <c r="AE77" s="404"/>
      <c r="AF77" s="407">
        <f>+AF76</f>
        <v>0</v>
      </c>
      <c r="AG77" s="427"/>
    </row>
    <row r="78" spans="3:33">
      <c r="C78" s="146" t="s">
        <v>322</v>
      </c>
      <c r="D78" s="146" t="s">
        <v>323</v>
      </c>
      <c r="E78" s="147"/>
      <c r="F78" s="154"/>
      <c r="G78" s="154"/>
      <c r="H78" s="154"/>
      <c r="I78" s="159">
        <f t="shared" si="56"/>
        <v>0</v>
      </c>
      <c r="O78" s="146" t="s">
        <v>317</v>
      </c>
      <c r="P78" s="154">
        <f t="shared" si="58"/>
        <v>0</v>
      </c>
      <c r="Q78" s="154"/>
      <c r="R78" s="154"/>
      <c r="S78" s="159">
        <f t="shared" si="59"/>
        <v>0</v>
      </c>
      <c r="AC78" s="371">
        <v>70</v>
      </c>
      <c r="AD78" s="400" t="s">
        <v>324</v>
      </c>
      <c r="AE78" s="404"/>
      <c r="AF78" s="407"/>
      <c r="AG78" s="427"/>
    </row>
    <row r="79" spans="3:33">
      <c r="C79" s="146" t="s">
        <v>325</v>
      </c>
      <c r="D79" s="146" t="s">
        <v>326</v>
      </c>
      <c r="E79" s="147"/>
      <c r="F79" s="154"/>
      <c r="G79" s="154"/>
      <c r="H79" s="154"/>
      <c r="I79" s="159">
        <f t="shared" si="56"/>
        <v>0</v>
      </c>
      <c r="O79" s="146" t="s">
        <v>320</v>
      </c>
      <c r="P79" s="154">
        <f t="shared" si="58"/>
        <v>0</v>
      </c>
      <c r="Q79" s="154"/>
      <c r="R79" s="154"/>
      <c r="S79" s="159">
        <f t="shared" si="59"/>
        <v>0</v>
      </c>
      <c r="AC79" s="371">
        <v>71</v>
      </c>
      <c r="AD79" s="462" t="s">
        <v>327</v>
      </c>
      <c r="AE79" s="404"/>
      <c r="AF79" s="464">
        <f>+S323</f>
        <v>0</v>
      </c>
      <c r="AG79" s="472">
        <v>0</v>
      </c>
    </row>
    <row r="80" spans="3:33">
      <c r="C80" s="157" t="s">
        <v>328</v>
      </c>
      <c r="D80" s="157" t="s">
        <v>329</v>
      </c>
      <c r="E80" s="158">
        <f>SUM(E81:E91)</f>
        <v>0</v>
      </c>
      <c r="F80" s="158">
        <f>SUM(F81:F91)</f>
        <v>0</v>
      </c>
      <c r="G80" s="158">
        <f t="shared" ref="G80:I80" si="60">SUM(G81:G91)</f>
        <v>0</v>
      </c>
      <c r="H80" s="158">
        <f t="shared" si="60"/>
        <v>0</v>
      </c>
      <c r="I80" s="158">
        <f t="shared" si="60"/>
        <v>0</v>
      </c>
      <c r="O80" s="146" t="s">
        <v>323</v>
      </c>
      <c r="P80" s="154">
        <f t="shared" si="58"/>
        <v>0</v>
      </c>
      <c r="Q80" s="154"/>
      <c r="R80" s="154"/>
      <c r="S80" s="159">
        <f t="shared" si="59"/>
        <v>0</v>
      </c>
      <c r="AC80" s="371">
        <v>72</v>
      </c>
      <c r="AD80" s="400" t="s">
        <v>330</v>
      </c>
      <c r="AE80" s="404"/>
      <c r="AF80" s="465">
        <f>+AF79</f>
        <v>0</v>
      </c>
      <c r="AG80" s="427">
        <v>0</v>
      </c>
    </row>
    <row r="81" spans="3:33">
      <c r="C81" s="146" t="s">
        <v>331</v>
      </c>
      <c r="D81" s="146" t="s">
        <v>332</v>
      </c>
      <c r="E81" s="147"/>
      <c r="F81" s="154"/>
      <c r="G81" s="154"/>
      <c r="H81" s="154"/>
      <c r="I81" s="159">
        <f t="shared" ref="I81:I91" si="61">+F81+H81-G81</f>
        <v>0</v>
      </c>
      <c r="O81" s="146" t="s">
        <v>326</v>
      </c>
      <c r="P81" s="154">
        <f t="shared" si="58"/>
        <v>0</v>
      </c>
      <c r="Q81" s="154"/>
      <c r="R81" s="154"/>
      <c r="S81" s="159">
        <f t="shared" si="59"/>
        <v>0</v>
      </c>
      <c r="AC81" s="371">
        <v>73</v>
      </c>
      <c r="AD81" s="400" t="s">
        <v>333</v>
      </c>
      <c r="AE81" s="404"/>
      <c r="AF81" s="415">
        <f>+AF77-AF80</f>
        <v>0</v>
      </c>
      <c r="AG81" s="434"/>
    </row>
    <row r="82" spans="3:33">
      <c r="C82" s="146" t="s">
        <v>334</v>
      </c>
      <c r="D82" s="146" t="s">
        <v>335</v>
      </c>
      <c r="E82" s="147"/>
      <c r="F82" s="154"/>
      <c r="G82" s="154"/>
      <c r="H82" s="154"/>
      <c r="I82" s="159">
        <f t="shared" si="61"/>
        <v>0</v>
      </c>
      <c r="O82" s="157" t="s">
        <v>329</v>
      </c>
      <c r="P82" s="158">
        <f>SUM(P83:P93)</f>
        <v>0</v>
      </c>
      <c r="Q82" s="158">
        <f t="shared" ref="Q82:S82" si="62">SUM(Q83:Q93)</f>
        <v>0</v>
      </c>
      <c r="R82" s="158">
        <f t="shared" si="62"/>
        <v>0</v>
      </c>
      <c r="S82" s="158">
        <f t="shared" si="62"/>
        <v>0</v>
      </c>
      <c r="AC82" s="453">
        <v>74</v>
      </c>
      <c r="AD82" s="454" t="s">
        <v>336</v>
      </c>
      <c r="AE82" s="466"/>
      <c r="AF82" s="467">
        <f>+AF73+AF81</f>
        <v>-7511860989.43854</v>
      </c>
      <c r="AG82" s="467">
        <f>AG73+AG81</f>
        <v>-5510711527.3054</v>
      </c>
    </row>
    <row r="83" spans="3:32">
      <c r="C83" s="146" t="s">
        <v>337</v>
      </c>
      <c r="D83" s="146" t="s">
        <v>338</v>
      </c>
      <c r="E83" s="147"/>
      <c r="F83" s="154"/>
      <c r="G83" s="154"/>
      <c r="H83" s="154"/>
      <c r="I83" s="159">
        <f t="shared" si="61"/>
        <v>0</v>
      </c>
      <c r="O83" s="146" t="s">
        <v>332</v>
      </c>
      <c r="P83" s="154">
        <f t="shared" ref="P83:P93" si="63">+I81</f>
        <v>0</v>
      </c>
      <c r="Q83" s="154"/>
      <c r="R83" s="154"/>
      <c r="S83" s="159">
        <f t="shared" ref="S83:S88" si="64">+P83+R83-Q83</f>
        <v>0</v>
      </c>
      <c r="AF83" s="468">
        <f>+S325</f>
        <v>-7511860989.43854</v>
      </c>
    </row>
    <row r="84" spans="3:32">
      <c r="C84" s="146" t="s">
        <v>339</v>
      </c>
      <c r="D84" s="146" t="s">
        <v>340</v>
      </c>
      <c r="E84" s="147"/>
      <c r="F84" s="154"/>
      <c r="G84" s="154"/>
      <c r="H84" s="154"/>
      <c r="I84" s="159">
        <f t="shared" si="61"/>
        <v>0</v>
      </c>
      <c r="O84" s="146" t="s">
        <v>335</v>
      </c>
      <c r="P84" s="154">
        <f t="shared" si="63"/>
        <v>0</v>
      </c>
      <c r="Q84" s="154"/>
      <c r="R84" s="154"/>
      <c r="S84" s="159">
        <f t="shared" si="64"/>
        <v>0</v>
      </c>
      <c r="AD84" t="s">
        <v>314</v>
      </c>
      <c r="AF84" s="469">
        <f>+AF82-AF83</f>
        <v>0</v>
      </c>
    </row>
    <row r="85" spans="3:19">
      <c r="C85" s="146" t="s">
        <v>341</v>
      </c>
      <c r="D85" s="146" t="s">
        <v>342</v>
      </c>
      <c r="E85" s="147"/>
      <c r="F85" s="154"/>
      <c r="G85" s="154"/>
      <c r="H85" s="154"/>
      <c r="I85" s="159">
        <f t="shared" si="61"/>
        <v>0</v>
      </c>
      <c r="O85" s="146" t="s">
        <v>338</v>
      </c>
      <c r="P85" s="154">
        <f t="shared" si="63"/>
        <v>0</v>
      </c>
      <c r="Q85" s="154"/>
      <c r="R85" s="154"/>
      <c r="S85" s="159">
        <f t="shared" si="64"/>
        <v>0</v>
      </c>
    </row>
    <row r="86" spans="3:19">
      <c r="C86" s="146" t="s">
        <v>343</v>
      </c>
      <c r="D86" s="146" t="s">
        <v>344</v>
      </c>
      <c r="E86" s="147"/>
      <c r="F86" s="154"/>
      <c r="G86" s="154"/>
      <c r="H86" s="154"/>
      <c r="I86" s="159">
        <f t="shared" si="61"/>
        <v>0</v>
      </c>
      <c r="O86" s="146" t="s">
        <v>340</v>
      </c>
      <c r="P86" s="154">
        <f t="shared" si="63"/>
        <v>0</v>
      </c>
      <c r="Q86" s="154"/>
      <c r="R86" s="154"/>
      <c r="S86" s="159">
        <f t="shared" si="64"/>
        <v>0</v>
      </c>
    </row>
    <row r="87" spans="3:19">
      <c r="C87" s="146" t="s">
        <v>345</v>
      </c>
      <c r="D87" s="146" t="s">
        <v>346</v>
      </c>
      <c r="E87" s="147"/>
      <c r="F87" s="154"/>
      <c r="G87" s="154"/>
      <c r="H87" s="154"/>
      <c r="I87" s="159">
        <f t="shared" si="61"/>
        <v>0</v>
      </c>
      <c r="O87" s="146" t="s">
        <v>342</v>
      </c>
      <c r="P87" s="154">
        <f t="shared" si="63"/>
        <v>0</v>
      </c>
      <c r="Q87" s="154"/>
      <c r="R87" s="154"/>
      <c r="S87" s="159">
        <f t="shared" si="64"/>
        <v>0</v>
      </c>
    </row>
    <row r="88" spans="3:19">
      <c r="C88" s="146" t="s">
        <v>347</v>
      </c>
      <c r="D88" s="146" t="s">
        <v>348</v>
      </c>
      <c r="E88" s="147"/>
      <c r="F88" s="154"/>
      <c r="G88" s="154"/>
      <c r="H88" s="154"/>
      <c r="I88" s="159">
        <f t="shared" si="61"/>
        <v>0</v>
      </c>
      <c r="O88" s="146" t="s">
        <v>344</v>
      </c>
      <c r="P88" s="154">
        <f t="shared" si="63"/>
        <v>0</v>
      </c>
      <c r="Q88" s="154"/>
      <c r="R88" s="154"/>
      <c r="S88" s="159">
        <f t="shared" si="64"/>
        <v>0</v>
      </c>
    </row>
    <row r="89" spans="3:19">
      <c r="C89" s="146" t="s">
        <v>349</v>
      </c>
      <c r="D89" s="146" t="s">
        <v>350</v>
      </c>
      <c r="E89" s="147"/>
      <c r="F89" s="154"/>
      <c r="G89" s="154"/>
      <c r="H89" s="154"/>
      <c r="I89" s="159">
        <f t="shared" si="61"/>
        <v>0</v>
      </c>
      <c r="O89" s="160" t="s">
        <v>346</v>
      </c>
      <c r="P89" s="154">
        <f t="shared" si="63"/>
        <v>0</v>
      </c>
      <c r="Q89" s="154"/>
      <c r="R89" s="154"/>
      <c r="S89" s="159">
        <f t="shared" ref="S89:S93" si="65">+P89+R89-Q89</f>
        <v>0</v>
      </c>
    </row>
    <row r="90" spans="3:19">
      <c r="C90" s="146" t="s">
        <v>351</v>
      </c>
      <c r="D90" s="146" t="s">
        <v>352</v>
      </c>
      <c r="E90" s="147"/>
      <c r="F90" s="154"/>
      <c r="G90" s="154"/>
      <c r="H90" s="154"/>
      <c r="I90" s="159">
        <f t="shared" si="61"/>
        <v>0</v>
      </c>
      <c r="O90" s="146" t="s">
        <v>348</v>
      </c>
      <c r="P90" s="154">
        <f t="shared" si="63"/>
        <v>0</v>
      </c>
      <c r="Q90" s="154"/>
      <c r="R90" s="154"/>
      <c r="S90" s="159">
        <f t="shared" si="65"/>
        <v>0</v>
      </c>
    </row>
    <row r="91" spans="3:19">
      <c r="C91" s="146" t="s">
        <v>353</v>
      </c>
      <c r="D91" s="146" t="s">
        <v>354</v>
      </c>
      <c r="E91" s="147"/>
      <c r="F91" s="154"/>
      <c r="G91" s="154"/>
      <c r="H91" s="154"/>
      <c r="I91" s="159">
        <f t="shared" si="61"/>
        <v>0</v>
      </c>
      <c r="O91" s="146" t="s">
        <v>350</v>
      </c>
      <c r="P91" s="154">
        <f t="shared" si="63"/>
        <v>0</v>
      </c>
      <c r="Q91" s="154"/>
      <c r="R91" s="154"/>
      <c r="S91" s="159">
        <f t="shared" si="65"/>
        <v>0</v>
      </c>
    </row>
    <row r="92" spans="3:19">
      <c r="C92" s="156" t="s">
        <v>355</v>
      </c>
      <c r="D92" s="156" t="s">
        <v>356</v>
      </c>
      <c r="E92" s="155">
        <f>+E93</f>
        <v>0</v>
      </c>
      <c r="F92" s="155">
        <f t="shared" ref="F92:I92" si="66">+F93</f>
        <v>0</v>
      </c>
      <c r="G92" s="155">
        <f t="shared" si="66"/>
        <v>0</v>
      </c>
      <c r="H92" s="155">
        <f t="shared" si="66"/>
        <v>0</v>
      </c>
      <c r="I92" s="155">
        <f t="shared" si="66"/>
        <v>0</v>
      </c>
      <c r="O92" s="146" t="s">
        <v>352</v>
      </c>
      <c r="P92" s="154">
        <f t="shared" si="63"/>
        <v>0</v>
      </c>
      <c r="Q92" s="154"/>
      <c r="R92" s="154"/>
      <c r="S92" s="159">
        <f t="shared" si="65"/>
        <v>0</v>
      </c>
    </row>
    <row r="93" spans="3:19">
      <c r="C93" s="146" t="s">
        <v>357</v>
      </c>
      <c r="D93" s="146" t="s">
        <v>356</v>
      </c>
      <c r="E93" s="147"/>
      <c r="F93" s="154"/>
      <c r="G93" s="154"/>
      <c r="H93" s="154"/>
      <c r="I93" s="158">
        <f t="shared" ref="I93" si="67">+F93+H93-G93</f>
        <v>0</v>
      </c>
      <c r="O93" s="146" t="s">
        <v>354</v>
      </c>
      <c r="P93" s="154">
        <f t="shared" si="63"/>
        <v>0</v>
      </c>
      <c r="Q93" s="154"/>
      <c r="R93" s="154"/>
      <c r="S93" s="159">
        <f t="shared" si="65"/>
        <v>0</v>
      </c>
    </row>
    <row r="94" spans="3:19">
      <c r="C94" s="152" t="s">
        <v>358</v>
      </c>
      <c r="D94" s="152" t="s">
        <v>359</v>
      </c>
      <c r="E94" s="153">
        <f>+E95</f>
        <v>0</v>
      </c>
      <c r="F94" s="153">
        <f t="shared" ref="F94:I94" si="68">+F95</f>
        <v>0</v>
      </c>
      <c r="G94" s="153">
        <f t="shared" si="68"/>
        <v>0</v>
      </c>
      <c r="H94" s="153">
        <f t="shared" si="68"/>
        <v>0</v>
      </c>
      <c r="I94" s="153">
        <f t="shared" si="68"/>
        <v>0</v>
      </c>
      <c r="O94" s="156" t="s">
        <v>356</v>
      </c>
      <c r="P94" s="155">
        <f>+P95</f>
        <v>0</v>
      </c>
      <c r="Q94" s="155">
        <f t="shared" ref="Q94:S94" si="69">+Q95</f>
        <v>0</v>
      </c>
      <c r="R94" s="155">
        <f t="shared" si="69"/>
        <v>0</v>
      </c>
      <c r="S94" s="155">
        <f t="shared" si="69"/>
        <v>0</v>
      </c>
    </row>
    <row r="95" spans="3:19">
      <c r="C95" s="146" t="s">
        <v>360</v>
      </c>
      <c r="D95" s="146" t="s">
        <v>89</v>
      </c>
      <c r="E95" s="147"/>
      <c r="F95" s="154"/>
      <c r="G95" s="154"/>
      <c r="H95" s="154"/>
      <c r="I95" s="155">
        <f t="shared" ref="I95" si="70">+F95+H95-G95</f>
        <v>0</v>
      </c>
      <c r="O95" s="146" t="s">
        <v>356</v>
      </c>
      <c r="P95" s="154">
        <f>+I93</f>
        <v>0</v>
      </c>
      <c r="Q95" s="154"/>
      <c r="R95" s="154"/>
      <c r="S95" s="158">
        <f t="shared" ref="S95" si="71">+P95+R95-Q95</f>
        <v>0</v>
      </c>
    </row>
    <row r="96" spans="3:19">
      <c r="C96" s="150" t="s">
        <v>361</v>
      </c>
      <c r="D96" s="150" t="s">
        <v>103</v>
      </c>
      <c r="E96" s="151">
        <f>+E97</f>
        <v>0</v>
      </c>
      <c r="F96" s="151">
        <f t="shared" ref="F96:I97" si="72">+F97</f>
        <v>0</v>
      </c>
      <c r="G96" s="151">
        <f t="shared" si="72"/>
        <v>0</v>
      </c>
      <c r="H96" s="151">
        <f t="shared" si="72"/>
        <v>0</v>
      </c>
      <c r="I96" s="151">
        <f t="shared" si="72"/>
        <v>0</v>
      </c>
      <c r="O96" s="152" t="s">
        <v>359</v>
      </c>
      <c r="P96" s="153">
        <f>+P97</f>
        <v>0</v>
      </c>
      <c r="Q96" s="153">
        <f t="shared" ref="Q96:S96" si="73">+Q97</f>
        <v>0</v>
      </c>
      <c r="R96" s="153">
        <f t="shared" si="73"/>
        <v>0</v>
      </c>
      <c r="S96" s="153">
        <f t="shared" si="73"/>
        <v>0</v>
      </c>
    </row>
    <row r="97" spans="3:19">
      <c r="C97" s="152" t="s">
        <v>362</v>
      </c>
      <c r="D97" s="152" t="s">
        <v>109</v>
      </c>
      <c r="E97" s="153">
        <f>+E98</f>
        <v>0</v>
      </c>
      <c r="F97" s="153">
        <f t="shared" si="72"/>
        <v>0</v>
      </c>
      <c r="G97" s="153">
        <f t="shared" si="72"/>
        <v>0</v>
      </c>
      <c r="H97" s="153">
        <f t="shared" si="72"/>
        <v>0</v>
      </c>
      <c r="I97" s="153">
        <f t="shared" si="72"/>
        <v>0</v>
      </c>
      <c r="O97" s="146" t="s">
        <v>89</v>
      </c>
      <c r="P97" s="154">
        <f>+I95</f>
        <v>0</v>
      </c>
      <c r="Q97" s="154"/>
      <c r="R97" s="154"/>
      <c r="S97" s="155">
        <f t="shared" ref="S97" si="74">+P97+R97-Q97</f>
        <v>0</v>
      </c>
    </row>
    <row r="98" spans="3:19">
      <c r="C98" s="146" t="s">
        <v>363</v>
      </c>
      <c r="D98" s="146" t="s">
        <v>364</v>
      </c>
      <c r="E98" s="147"/>
      <c r="F98" s="154"/>
      <c r="G98" s="154"/>
      <c r="H98" s="154"/>
      <c r="I98" s="155">
        <f t="shared" ref="I98" si="75">+F98+H98-G98</f>
        <v>0</v>
      </c>
      <c r="O98" s="150" t="s">
        <v>103</v>
      </c>
      <c r="P98" s="151">
        <f>+P99+P105+P107</f>
        <v>0</v>
      </c>
      <c r="Q98" s="151">
        <f t="shared" ref="Q98:S98" si="76">+Q99+Q105+Q107</f>
        <v>0</v>
      </c>
      <c r="R98" s="151">
        <f t="shared" si="76"/>
        <v>0</v>
      </c>
      <c r="S98" s="151">
        <f t="shared" si="76"/>
        <v>0</v>
      </c>
    </row>
    <row r="99" spans="3:19">
      <c r="C99" s="148" t="s">
        <v>365</v>
      </c>
      <c r="D99" s="148" t="s">
        <v>366</v>
      </c>
      <c r="E99" s="149">
        <f>+E100+E232+E273+E276</f>
        <v>8262196700</v>
      </c>
      <c r="F99" s="149">
        <f>+F100+F232+F273+F276</f>
        <v>7046643959</v>
      </c>
      <c r="G99" s="149">
        <f>+G100+G232+G273+G276</f>
        <v>0</v>
      </c>
      <c r="H99" s="149">
        <f>+H100+H232+H273+H276</f>
        <v>0</v>
      </c>
      <c r="I99" s="149">
        <f>+I100+I232+I273+I276</f>
        <v>7046643959</v>
      </c>
      <c r="J99" s="442">
        <f>E99-F99</f>
        <v>1215552741</v>
      </c>
      <c r="K99" s="442">
        <f>J99-543125473</f>
        <v>672427268</v>
      </c>
      <c r="O99" s="152" t="s">
        <v>109</v>
      </c>
      <c r="P99" s="153">
        <f>SUM(P100:P104)</f>
        <v>0</v>
      </c>
      <c r="Q99" s="153">
        <f t="shared" ref="Q99:S99" si="77">SUM(Q100:Q104)</f>
        <v>0</v>
      </c>
      <c r="R99" s="153">
        <f t="shared" si="77"/>
        <v>0</v>
      </c>
      <c r="S99" s="153">
        <f t="shared" si="77"/>
        <v>0</v>
      </c>
    </row>
    <row r="100" spans="3:19">
      <c r="C100" s="150" t="s">
        <v>367</v>
      </c>
      <c r="D100" s="150" t="s">
        <v>126</v>
      </c>
      <c r="E100" s="151">
        <f>+E101+E109+E215+E229</f>
        <v>7786696700</v>
      </c>
      <c r="F100" s="151">
        <f t="shared" ref="F100:I100" si="78">+F101+F109+F215+F229</f>
        <v>6602768959</v>
      </c>
      <c r="G100" s="151">
        <f t="shared" si="78"/>
        <v>0</v>
      </c>
      <c r="H100" s="151">
        <f t="shared" si="78"/>
        <v>0</v>
      </c>
      <c r="I100" s="151">
        <f t="shared" si="78"/>
        <v>6602768959</v>
      </c>
      <c r="K100" s="280">
        <f>K99/543125473</f>
        <v>1.23806984099971</v>
      </c>
      <c r="O100" s="443" t="s">
        <v>368</v>
      </c>
      <c r="P100" s="154"/>
      <c r="Q100" s="154"/>
      <c r="R100" s="154"/>
      <c r="S100" s="155">
        <f t="shared" ref="S100:S104" si="79">+P100+R100-Q100</f>
        <v>0</v>
      </c>
    </row>
    <row r="101" spans="3:19">
      <c r="C101" s="152" t="s">
        <v>369</v>
      </c>
      <c r="D101" s="152" t="s">
        <v>130</v>
      </c>
      <c r="E101" s="153">
        <f>SUM(E102:E108)</f>
        <v>0</v>
      </c>
      <c r="F101" s="153">
        <f>SUM(F102:F108)</f>
        <v>0</v>
      </c>
      <c r="G101" s="153">
        <f t="shared" ref="G101:I101" si="80">SUM(G102:G108)</f>
        <v>0</v>
      </c>
      <c r="H101" s="153">
        <f t="shared" si="80"/>
        <v>0</v>
      </c>
      <c r="I101" s="153">
        <f t="shared" si="80"/>
        <v>0</v>
      </c>
      <c r="O101" s="443" t="s">
        <v>370</v>
      </c>
      <c r="P101" s="154"/>
      <c r="Q101" s="154"/>
      <c r="R101" s="154"/>
      <c r="S101" s="155">
        <f t="shared" si="79"/>
        <v>0</v>
      </c>
    </row>
    <row r="102" ht="29" spans="3:19">
      <c r="C102" s="146" t="s">
        <v>371</v>
      </c>
      <c r="D102" s="146" t="s">
        <v>372</v>
      </c>
      <c r="E102" s="147"/>
      <c r="F102" s="154"/>
      <c r="G102" s="154"/>
      <c r="H102" s="154"/>
      <c r="I102" s="155">
        <f>+F102+G102-H102</f>
        <v>0</v>
      </c>
      <c r="O102" s="443" t="s">
        <v>373</v>
      </c>
      <c r="P102" s="154"/>
      <c r="Q102" s="154"/>
      <c r="R102" s="154"/>
      <c r="S102" s="155">
        <f t="shared" si="79"/>
        <v>0</v>
      </c>
    </row>
    <row r="103" ht="29" spans="3:19">
      <c r="C103" s="146" t="s">
        <v>374</v>
      </c>
      <c r="D103" s="146" t="s">
        <v>375</v>
      </c>
      <c r="E103" s="147"/>
      <c r="F103" s="154"/>
      <c r="G103" s="154"/>
      <c r="H103" s="154"/>
      <c r="I103" s="155">
        <f t="shared" ref="I103:I108" si="81">+F103+G103-H103</f>
        <v>0</v>
      </c>
      <c r="O103" s="443" t="s">
        <v>376</v>
      </c>
      <c r="P103" s="154"/>
      <c r="Q103" s="154"/>
      <c r="R103" s="154"/>
      <c r="S103" s="155">
        <f t="shared" si="79"/>
        <v>0</v>
      </c>
    </row>
    <row r="104" spans="3:19">
      <c r="C104" s="146" t="s">
        <v>377</v>
      </c>
      <c r="D104" s="146" t="s">
        <v>378</v>
      </c>
      <c r="E104" s="147"/>
      <c r="F104" s="154"/>
      <c r="G104" s="154"/>
      <c r="H104" s="154"/>
      <c r="I104" s="155">
        <f t="shared" si="81"/>
        <v>0</v>
      </c>
      <c r="O104" s="146" t="s">
        <v>364</v>
      </c>
      <c r="P104" s="154">
        <f>+I98</f>
        <v>0</v>
      </c>
      <c r="Q104" s="154"/>
      <c r="R104" s="154"/>
      <c r="S104" s="155">
        <f t="shared" si="79"/>
        <v>0</v>
      </c>
    </row>
    <row r="105" spans="3:19">
      <c r="C105" s="146" t="s">
        <v>379</v>
      </c>
      <c r="D105" s="146" t="s">
        <v>380</v>
      </c>
      <c r="E105" s="147"/>
      <c r="F105" s="154"/>
      <c r="G105" s="154"/>
      <c r="H105" s="154"/>
      <c r="I105" s="155">
        <f t="shared" si="81"/>
        <v>0</v>
      </c>
      <c r="O105" s="444" t="s">
        <v>381</v>
      </c>
      <c r="P105" s="445">
        <f>P106</f>
        <v>0</v>
      </c>
      <c r="Q105" s="445">
        <f t="shared" ref="Q105:S105" si="82">Q106</f>
        <v>0</v>
      </c>
      <c r="R105" s="445">
        <f t="shared" si="82"/>
        <v>0</v>
      </c>
      <c r="S105" s="445">
        <f t="shared" si="82"/>
        <v>0</v>
      </c>
    </row>
    <row r="106" spans="3:19">
      <c r="C106" s="146" t="s">
        <v>382</v>
      </c>
      <c r="D106" s="146" t="s">
        <v>383</v>
      </c>
      <c r="E106" s="147"/>
      <c r="F106" s="154"/>
      <c r="G106" s="154"/>
      <c r="H106" s="154"/>
      <c r="I106" s="155">
        <f t="shared" si="81"/>
        <v>0</v>
      </c>
      <c r="O106" s="146" t="s">
        <v>381</v>
      </c>
      <c r="P106" s="154"/>
      <c r="Q106" s="154"/>
      <c r="R106" s="154"/>
      <c r="S106" s="155">
        <f t="shared" ref="S106" si="83">+P106+R106-Q106</f>
        <v>0</v>
      </c>
    </row>
    <row r="107" spans="3:19">
      <c r="C107" s="146" t="s">
        <v>384</v>
      </c>
      <c r="D107" s="146" t="s">
        <v>385</v>
      </c>
      <c r="E107" s="147"/>
      <c r="F107" s="154"/>
      <c r="G107" s="154"/>
      <c r="H107" s="154"/>
      <c r="I107" s="155">
        <f t="shared" si="81"/>
        <v>0</v>
      </c>
      <c r="O107" s="444" t="s">
        <v>386</v>
      </c>
      <c r="P107" s="445">
        <f>P108</f>
        <v>0</v>
      </c>
      <c r="Q107" s="445">
        <f t="shared" ref="Q107:S107" si="84">Q108</f>
        <v>0</v>
      </c>
      <c r="R107" s="445">
        <f t="shared" si="84"/>
        <v>0</v>
      </c>
      <c r="S107" s="445">
        <f t="shared" si="84"/>
        <v>0</v>
      </c>
    </row>
    <row r="108" spans="3:19">
      <c r="C108" s="146" t="s">
        <v>387</v>
      </c>
      <c r="D108" s="146" t="s">
        <v>388</v>
      </c>
      <c r="E108" s="147"/>
      <c r="F108" s="154"/>
      <c r="G108" s="154"/>
      <c r="H108" s="154"/>
      <c r="I108" s="155">
        <f t="shared" si="81"/>
        <v>0</v>
      </c>
      <c r="O108" s="146" t="s">
        <v>389</v>
      </c>
      <c r="P108" s="154"/>
      <c r="Q108" s="154"/>
      <c r="R108" s="154"/>
      <c r="S108" s="155">
        <f t="shared" ref="S108" si="85">+P108+R108-Q108</f>
        <v>0</v>
      </c>
    </row>
    <row r="109" spans="3:19">
      <c r="C109" s="152" t="s">
        <v>390</v>
      </c>
      <c r="D109" s="152" t="s">
        <v>136</v>
      </c>
      <c r="E109" s="153">
        <f>+E110+E171+E185+E191+E200+E211+E213</f>
        <v>7786696700</v>
      </c>
      <c r="F109" s="153">
        <f t="shared" ref="F109:I109" si="86">+F110+F171+F185+F191+F200+F211+F213</f>
        <v>6602768959</v>
      </c>
      <c r="G109" s="153">
        <f t="shared" si="86"/>
        <v>0</v>
      </c>
      <c r="H109" s="153">
        <f t="shared" si="86"/>
        <v>0</v>
      </c>
      <c r="I109" s="153">
        <f t="shared" si="86"/>
        <v>6602768959</v>
      </c>
      <c r="J109" s="442">
        <f>E109-F109</f>
        <v>1183927741</v>
      </c>
      <c r="O109" s="148" t="s">
        <v>391</v>
      </c>
      <c r="P109" s="149">
        <f>+P110+P286+P293+P296</f>
        <v>6602768959</v>
      </c>
      <c r="Q109" s="149">
        <f>+Q110+Q286+Q293+Q296</f>
        <v>989985530.438543</v>
      </c>
      <c r="R109" s="149">
        <f>+R110+R286+R293+R296</f>
        <v>80893500</v>
      </c>
      <c r="S109" s="149">
        <f>+S110+S286+S293+S296</f>
        <v>7511860989.43854</v>
      </c>
    </row>
    <row r="110" spans="3:19">
      <c r="C110" s="156" t="s">
        <v>392</v>
      </c>
      <c r="D110" s="156" t="s">
        <v>393</v>
      </c>
      <c r="E110" s="155">
        <f>+E111+E166+E169</f>
        <v>704900700</v>
      </c>
      <c r="F110" s="155">
        <f>+F111+F166+F169</f>
        <v>663887975</v>
      </c>
      <c r="G110" s="155">
        <f t="shared" ref="G110:I110" si="87">+G111+G166+G169</f>
        <v>0</v>
      </c>
      <c r="H110" s="155">
        <f t="shared" si="87"/>
        <v>0</v>
      </c>
      <c r="I110" s="155">
        <f t="shared" si="87"/>
        <v>663887975</v>
      </c>
      <c r="O110" s="150" t="s">
        <v>394</v>
      </c>
      <c r="P110" s="151">
        <f>+P111+P119+P258+P272+P275</f>
        <v>6602768959</v>
      </c>
      <c r="Q110" s="151">
        <f>+Q111+Q119+Q258+Q272+Q275</f>
        <v>80893500</v>
      </c>
      <c r="R110" s="151">
        <f>+R111+R119+R258+R272+R275</f>
        <v>80893500</v>
      </c>
      <c r="S110" s="151">
        <f>+S111+S119+S258+S272+S275</f>
        <v>6602768959</v>
      </c>
    </row>
    <row r="111" spans="3:19">
      <c r="C111" s="157" t="s">
        <v>395</v>
      </c>
      <c r="D111" s="157" t="s">
        <v>396</v>
      </c>
      <c r="E111" s="158">
        <f>SUM(E112:E165)</f>
        <v>704900700</v>
      </c>
      <c r="F111" s="158">
        <f>SUM(F112:F165)</f>
        <v>663887975</v>
      </c>
      <c r="G111" s="158">
        <f t="shared" ref="G111:I111" si="88">SUM(G112:G165)</f>
        <v>0</v>
      </c>
      <c r="H111" s="158">
        <f t="shared" si="88"/>
        <v>0</v>
      </c>
      <c r="I111" s="158">
        <f t="shared" si="88"/>
        <v>663887975</v>
      </c>
      <c r="J111" s="446">
        <v>704900700</v>
      </c>
      <c r="K111" s="442">
        <f>E111-J111</f>
        <v>0</v>
      </c>
      <c r="O111" s="152" t="s">
        <v>397</v>
      </c>
      <c r="P111" s="153">
        <f>SUM(P112:P118)</f>
        <v>0</v>
      </c>
      <c r="Q111" s="153">
        <f>SUM(Q112:Q118)</f>
        <v>0</v>
      </c>
      <c r="R111" s="153">
        <f>SUM(R112:R118)</f>
        <v>0</v>
      </c>
      <c r="S111" s="153">
        <f>SUM(S112:S118)</f>
        <v>0</v>
      </c>
    </row>
    <row r="112" spans="3:19">
      <c r="C112" s="146" t="s">
        <v>398</v>
      </c>
      <c r="D112" s="146" t="s">
        <v>399</v>
      </c>
      <c r="E112" s="147"/>
      <c r="F112" s="154"/>
      <c r="G112" s="154"/>
      <c r="H112" s="154"/>
      <c r="I112" s="159">
        <f t="shared" ref="I112:I165" si="89">+F112+G112-H112</f>
        <v>0</v>
      </c>
      <c r="O112" s="146" t="s">
        <v>400</v>
      </c>
      <c r="P112" s="154">
        <f t="shared" ref="P112:P118" si="90">+I102</f>
        <v>0</v>
      </c>
      <c r="Q112" s="154"/>
      <c r="R112" s="154"/>
      <c r="S112" s="155">
        <f t="shared" ref="S112:S118" si="91">+P112+Q112-R112</f>
        <v>0</v>
      </c>
    </row>
    <row r="113" spans="3:19">
      <c r="C113" s="146" t="s">
        <v>401</v>
      </c>
      <c r="D113" s="146" t="s">
        <v>402</v>
      </c>
      <c r="E113" s="147"/>
      <c r="F113" s="154"/>
      <c r="G113" s="154"/>
      <c r="H113" s="154"/>
      <c r="I113" s="159">
        <f t="shared" si="89"/>
        <v>0</v>
      </c>
      <c r="O113" s="146" t="s">
        <v>403</v>
      </c>
      <c r="P113" s="154">
        <f t="shared" si="90"/>
        <v>0</v>
      </c>
      <c r="Q113" s="154"/>
      <c r="R113" s="154"/>
      <c r="S113" s="155">
        <f t="shared" si="91"/>
        <v>0</v>
      </c>
    </row>
    <row r="114" spans="3:19">
      <c r="C114" s="146" t="s">
        <v>404</v>
      </c>
      <c r="D114" s="146" t="s">
        <v>405</v>
      </c>
      <c r="E114" s="440">
        <v>39240000</v>
      </c>
      <c r="F114" s="441">
        <v>34799500</v>
      </c>
      <c r="G114" s="154"/>
      <c r="H114" s="154"/>
      <c r="I114" s="159">
        <f t="shared" si="89"/>
        <v>34799500</v>
      </c>
      <c r="J114" s="442">
        <f>E114-F114</f>
        <v>4440500</v>
      </c>
      <c r="O114" s="146" t="s">
        <v>378</v>
      </c>
      <c r="P114" s="154">
        <f t="shared" si="90"/>
        <v>0</v>
      </c>
      <c r="Q114" s="154"/>
      <c r="R114" s="154"/>
      <c r="S114" s="155">
        <f t="shared" si="91"/>
        <v>0</v>
      </c>
    </row>
    <row r="115" spans="3:19">
      <c r="C115" s="146" t="s">
        <v>406</v>
      </c>
      <c r="D115" s="146" t="s">
        <v>407</v>
      </c>
      <c r="E115" s="440"/>
      <c r="F115" s="441"/>
      <c r="G115" s="154"/>
      <c r="H115" s="154"/>
      <c r="I115" s="159">
        <f t="shared" si="89"/>
        <v>0</v>
      </c>
      <c r="O115" s="146" t="s">
        <v>408</v>
      </c>
      <c r="P115" s="154">
        <f t="shared" si="90"/>
        <v>0</v>
      </c>
      <c r="Q115" s="154"/>
      <c r="R115" s="154"/>
      <c r="S115" s="155">
        <f t="shared" si="91"/>
        <v>0</v>
      </c>
    </row>
    <row r="116" spans="3:19">
      <c r="C116" s="146" t="s">
        <v>409</v>
      </c>
      <c r="D116" s="146" t="s">
        <v>410</v>
      </c>
      <c r="E116" s="440"/>
      <c r="F116" s="441"/>
      <c r="G116" s="154"/>
      <c r="H116" s="154"/>
      <c r="I116" s="159">
        <f t="shared" si="89"/>
        <v>0</v>
      </c>
      <c r="O116" s="146" t="s">
        <v>411</v>
      </c>
      <c r="P116" s="154">
        <f t="shared" si="90"/>
        <v>0</v>
      </c>
      <c r="Q116" s="154"/>
      <c r="R116" s="154"/>
      <c r="S116" s="155">
        <f t="shared" si="91"/>
        <v>0</v>
      </c>
    </row>
    <row r="117" spans="3:19">
      <c r="C117" s="146" t="s">
        <v>412</v>
      </c>
      <c r="D117" s="146" t="s">
        <v>413</v>
      </c>
      <c r="E117" s="440"/>
      <c r="F117" s="441"/>
      <c r="G117" s="154"/>
      <c r="H117" s="154"/>
      <c r="I117" s="159">
        <f t="shared" si="89"/>
        <v>0</v>
      </c>
      <c r="O117" s="146" t="s">
        <v>414</v>
      </c>
      <c r="P117" s="154">
        <f t="shared" si="90"/>
        <v>0</v>
      </c>
      <c r="Q117" s="154"/>
      <c r="R117" s="154"/>
      <c r="S117" s="155">
        <f t="shared" si="91"/>
        <v>0</v>
      </c>
    </row>
    <row r="118" spans="3:19">
      <c r="C118" s="146" t="s">
        <v>415</v>
      </c>
      <c r="D118" s="146" t="s">
        <v>416</v>
      </c>
      <c r="E118" s="440"/>
      <c r="F118" s="441"/>
      <c r="G118" s="154"/>
      <c r="H118" s="154"/>
      <c r="I118" s="159">
        <f t="shared" si="89"/>
        <v>0</v>
      </c>
      <c r="O118" s="146" t="s">
        <v>417</v>
      </c>
      <c r="P118" s="154">
        <f t="shared" si="90"/>
        <v>0</v>
      </c>
      <c r="Q118" s="154"/>
      <c r="R118" s="154"/>
      <c r="S118" s="155">
        <f t="shared" si="91"/>
        <v>0</v>
      </c>
    </row>
    <row r="119" spans="3:19">
      <c r="C119" s="146" t="s">
        <v>418</v>
      </c>
      <c r="D119" s="146" t="s">
        <v>419</v>
      </c>
      <c r="E119" s="440"/>
      <c r="F119" s="441"/>
      <c r="G119" s="154"/>
      <c r="H119" s="154"/>
      <c r="I119" s="159">
        <f t="shared" si="89"/>
        <v>0</v>
      </c>
      <c r="O119" s="152" t="s">
        <v>138</v>
      </c>
      <c r="P119" s="153">
        <f>+P120+P212+P226+P233+P242+P254+P256</f>
        <v>6602768959</v>
      </c>
      <c r="Q119" s="153">
        <f>+Q120+Q212+Q226+Q233+Q242+Q254+Q256</f>
        <v>80893500</v>
      </c>
      <c r="R119" s="153">
        <f>+R120+R212+R226+R233+R242+R254+R256</f>
        <v>80893500</v>
      </c>
      <c r="S119" s="153">
        <f>+S120+S212+S226+S233+S242+S254+S256</f>
        <v>6602768959</v>
      </c>
    </row>
    <row r="120" spans="3:19">
      <c r="C120" s="146" t="s">
        <v>420</v>
      </c>
      <c r="D120" s="146" t="s">
        <v>421</v>
      </c>
      <c r="E120" s="440"/>
      <c r="F120" s="441"/>
      <c r="G120" s="154"/>
      <c r="H120" s="154"/>
      <c r="I120" s="159">
        <f t="shared" si="89"/>
        <v>0</v>
      </c>
      <c r="O120" s="156" t="s">
        <v>422</v>
      </c>
      <c r="P120" s="155">
        <f>+P121+P195+P209</f>
        <v>663887975</v>
      </c>
      <c r="Q120" s="155">
        <f>+Q121+Q195+Q209</f>
        <v>80893500</v>
      </c>
      <c r="R120" s="155">
        <f>+R121+R195+R209</f>
        <v>80893500</v>
      </c>
      <c r="S120" s="155">
        <f>+S121+S195+S209</f>
        <v>663887975</v>
      </c>
    </row>
    <row r="121" spans="3:19">
      <c r="C121" s="146" t="s">
        <v>423</v>
      </c>
      <c r="D121" s="146" t="s">
        <v>424</v>
      </c>
      <c r="E121" s="440"/>
      <c r="F121" s="441"/>
      <c r="G121" s="154"/>
      <c r="H121" s="154"/>
      <c r="I121" s="159">
        <f t="shared" si="89"/>
        <v>0</v>
      </c>
      <c r="O121" s="157" t="s">
        <v>425</v>
      </c>
      <c r="P121" s="158">
        <f>SUM(P122:P194)</f>
        <v>663887975</v>
      </c>
      <c r="Q121" s="158">
        <f t="shared" ref="Q121:S121" si="92">SUM(Q122:Q194)</f>
        <v>80893500</v>
      </c>
      <c r="R121" s="158">
        <f t="shared" si="92"/>
        <v>80893500</v>
      </c>
      <c r="S121" s="158">
        <f t="shared" si="92"/>
        <v>663887975</v>
      </c>
    </row>
    <row r="122" spans="3:19">
      <c r="C122" s="146" t="s">
        <v>426</v>
      </c>
      <c r="D122" s="146" t="s">
        <v>427</v>
      </c>
      <c r="E122" s="440"/>
      <c r="F122" s="441"/>
      <c r="G122" s="154"/>
      <c r="H122" s="154"/>
      <c r="I122" s="159">
        <f t="shared" si="89"/>
        <v>0</v>
      </c>
      <c r="O122" s="146" t="s">
        <v>428</v>
      </c>
      <c r="P122" s="154">
        <f>+I112</f>
        <v>0</v>
      </c>
      <c r="Q122" s="154"/>
      <c r="R122" s="154"/>
      <c r="S122" s="159">
        <f t="shared" ref="S122:S164" si="93">+P122+Q122-R122</f>
        <v>0</v>
      </c>
    </row>
    <row r="123" spans="3:19">
      <c r="C123" s="146" t="s">
        <v>429</v>
      </c>
      <c r="D123" s="146" t="s">
        <v>430</v>
      </c>
      <c r="E123" s="440"/>
      <c r="F123" s="441"/>
      <c r="G123" s="154"/>
      <c r="H123" s="154"/>
      <c r="I123" s="159">
        <f t="shared" si="89"/>
        <v>0</v>
      </c>
      <c r="O123" s="146" t="s">
        <v>431</v>
      </c>
      <c r="P123" s="154">
        <f>+I113</f>
        <v>0</v>
      </c>
      <c r="Q123" s="154"/>
      <c r="R123" s="154"/>
      <c r="S123" s="159">
        <f t="shared" si="93"/>
        <v>0</v>
      </c>
    </row>
    <row r="124" spans="3:19">
      <c r="C124" s="146" t="s">
        <v>432</v>
      </c>
      <c r="D124" s="146" t="s">
        <v>433</v>
      </c>
      <c r="E124" s="440">
        <v>15297500</v>
      </c>
      <c r="F124" s="441">
        <v>14382500</v>
      </c>
      <c r="G124" s="154"/>
      <c r="H124" s="154"/>
      <c r="I124" s="159">
        <f t="shared" si="89"/>
        <v>14382500</v>
      </c>
      <c r="J124" s="442">
        <f t="shared" ref="J124:J129" si="94">E124-F124</f>
        <v>915000</v>
      </c>
      <c r="O124" s="447" t="s">
        <v>434</v>
      </c>
      <c r="P124" s="448">
        <f>+I114</f>
        <v>34799500</v>
      </c>
      <c r="Q124" s="448"/>
      <c r="R124" s="448"/>
      <c r="S124" s="459">
        <f t="shared" si="93"/>
        <v>34799500</v>
      </c>
    </row>
    <row r="125" spans="3:19">
      <c r="C125" s="146" t="s">
        <v>435</v>
      </c>
      <c r="D125" s="146" t="s">
        <v>436</v>
      </c>
      <c r="E125" s="440">
        <v>24037000</v>
      </c>
      <c r="F125" s="441">
        <v>23108000</v>
      </c>
      <c r="G125" s="154"/>
      <c r="H125" s="154"/>
      <c r="I125" s="159">
        <f t="shared" si="89"/>
        <v>23108000</v>
      </c>
      <c r="J125" s="442">
        <f t="shared" si="94"/>
        <v>929000</v>
      </c>
      <c r="O125" s="449" t="s">
        <v>437</v>
      </c>
      <c r="P125" s="450"/>
      <c r="Q125" s="450"/>
      <c r="R125" s="450"/>
      <c r="S125" s="459">
        <f t="shared" si="93"/>
        <v>0</v>
      </c>
    </row>
    <row r="126" spans="3:19">
      <c r="C126" s="146" t="s">
        <v>438</v>
      </c>
      <c r="D126" s="146" t="s">
        <v>439</v>
      </c>
      <c r="E126" s="440">
        <v>122443200</v>
      </c>
      <c r="F126" s="441">
        <v>116259875</v>
      </c>
      <c r="G126" s="154"/>
      <c r="H126" s="154"/>
      <c r="I126" s="159">
        <f t="shared" si="89"/>
        <v>116259875</v>
      </c>
      <c r="J126" s="442">
        <f t="shared" si="94"/>
        <v>6183325</v>
      </c>
      <c r="O126" s="449" t="s">
        <v>440</v>
      </c>
      <c r="P126" s="450"/>
      <c r="Q126" s="450"/>
      <c r="R126" s="450"/>
      <c r="S126" s="459">
        <f t="shared" si="93"/>
        <v>0</v>
      </c>
    </row>
    <row r="127" spans="3:19">
      <c r="C127" s="146" t="s">
        <v>441</v>
      </c>
      <c r="D127" s="146" t="s">
        <v>442</v>
      </c>
      <c r="E127" s="440">
        <v>2000000</v>
      </c>
      <c r="F127" s="441">
        <v>2000000</v>
      </c>
      <c r="G127" s="154"/>
      <c r="H127" s="154"/>
      <c r="I127" s="159">
        <f t="shared" si="89"/>
        <v>2000000</v>
      </c>
      <c r="J127" s="442">
        <f t="shared" si="94"/>
        <v>0</v>
      </c>
      <c r="O127" s="449" t="s">
        <v>443</v>
      </c>
      <c r="P127" s="450"/>
      <c r="Q127" s="450"/>
      <c r="R127" s="450"/>
      <c r="S127" s="459">
        <f t="shared" si="93"/>
        <v>0</v>
      </c>
    </row>
    <row r="128" spans="3:19">
      <c r="C128" s="146" t="s">
        <v>444</v>
      </c>
      <c r="D128" s="146" t="s">
        <v>445</v>
      </c>
      <c r="E128" s="440">
        <v>39700000</v>
      </c>
      <c r="F128" s="441">
        <v>39540000</v>
      </c>
      <c r="G128" s="154"/>
      <c r="H128" s="154"/>
      <c r="I128" s="159">
        <f t="shared" si="89"/>
        <v>39540000</v>
      </c>
      <c r="J128" s="442">
        <f t="shared" si="94"/>
        <v>160000</v>
      </c>
      <c r="O128" s="451" t="s">
        <v>446</v>
      </c>
      <c r="P128" s="452">
        <f>+I115</f>
        <v>0</v>
      </c>
      <c r="Q128" s="452"/>
      <c r="R128" s="452"/>
      <c r="S128" s="460">
        <f t="shared" si="93"/>
        <v>0</v>
      </c>
    </row>
    <row r="129" spans="3:19">
      <c r="C129" s="146" t="s">
        <v>447</v>
      </c>
      <c r="D129" s="146" t="s">
        <v>448</v>
      </c>
      <c r="E129" s="440">
        <v>6000000</v>
      </c>
      <c r="F129" s="441">
        <v>5970000</v>
      </c>
      <c r="G129" s="154"/>
      <c r="H129" s="154"/>
      <c r="I129" s="159">
        <f t="shared" si="89"/>
        <v>5970000</v>
      </c>
      <c r="J129" s="442">
        <f t="shared" si="94"/>
        <v>30000</v>
      </c>
      <c r="O129" s="146" t="s">
        <v>449</v>
      </c>
      <c r="P129" s="154">
        <f>+I116</f>
        <v>0</v>
      </c>
      <c r="Q129" s="154"/>
      <c r="R129" s="154"/>
      <c r="S129" s="159">
        <f t="shared" si="93"/>
        <v>0</v>
      </c>
    </row>
    <row r="130" spans="3:19">
      <c r="C130" s="146" t="s">
        <v>450</v>
      </c>
      <c r="D130" s="146" t="s">
        <v>451</v>
      </c>
      <c r="E130" s="440"/>
      <c r="F130" s="441"/>
      <c r="G130" s="154"/>
      <c r="H130" s="154"/>
      <c r="I130" s="159">
        <f t="shared" si="89"/>
        <v>0</v>
      </c>
      <c r="J130" s="442">
        <f t="shared" ref="J130:J161" si="95">E130-F130</f>
        <v>0</v>
      </c>
      <c r="O130" s="146" t="s">
        <v>452</v>
      </c>
      <c r="P130" s="154">
        <f>+I117</f>
        <v>0</v>
      </c>
      <c r="Q130" s="154"/>
      <c r="R130" s="154"/>
      <c r="S130" s="159">
        <f t="shared" si="93"/>
        <v>0</v>
      </c>
    </row>
    <row r="131" spans="3:19">
      <c r="C131" s="146" t="s">
        <v>453</v>
      </c>
      <c r="D131" s="146" t="s">
        <v>454</v>
      </c>
      <c r="E131" s="440">
        <v>35650000</v>
      </c>
      <c r="F131" s="441">
        <v>35495000</v>
      </c>
      <c r="G131" s="154"/>
      <c r="H131" s="154"/>
      <c r="I131" s="159">
        <f t="shared" si="89"/>
        <v>35495000</v>
      </c>
      <c r="J131" s="442">
        <f t="shared" si="95"/>
        <v>155000</v>
      </c>
      <c r="O131" s="146" t="s">
        <v>455</v>
      </c>
      <c r="P131" s="154">
        <f>+I118</f>
        <v>0</v>
      </c>
      <c r="Q131" s="154"/>
      <c r="R131" s="154"/>
      <c r="S131" s="159">
        <f t="shared" si="93"/>
        <v>0</v>
      </c>
    </row>
    <row r="132" spans="3:19">
      <c r="C132" s="146" t="s">
        <v>456</v>
      </c>
      <c r="D132" s="146" t="s">
        <v>457</v>
      </c>
      <c r="E132" s="440"/>
      <c r="F132" s="441"/>
      <c r="G132" s="154"/>
      <c r="H132" s="154"/>
      <c r="I132" s="159">
        <f t="shared" si="89"/>
        <v>0</v>
      </c>
      <c r="J132" s="442">
        <f t="shared" si="95"/>
        <v>0</v>
      </c>
      <c r="O132" s="146" t="s">
        <v>458</v>
      </c>
      <c r="P132" s="154">
        <f>+I119</f>
        <v>0</v>
      </c>
      <c r="Q132" s="154"/>
      <c r="R132" s="154"/>
      <c r="S132" s="159">
        <f t="shared" si="93"/>
        <v>0</v>
      </c>
    </row>
    <row r="133" spans="3:22">
      <c r="C133" s="146" t="s">
        <v>459</v>
      </c>
      <c r="D133" s="146" t="s">
        <v>460</v>
      </c>
      <c r="E133" s="440"/>
      <c r="F133" s="441"/>
      <c r="G133" s="154"/>
      <c r="H133" s="154"/>
      <c r="I133" s="159">
        <f t="shared" si="89"/>
        <v>0</v>
      </c>
      <c r="J133" s="442">
        <f t="shared" si="95"/>
        <v>0</v>
      </c>
      <c r="O133" s="475" t="s">
        <v>461</v>
      </c>
      <c r="P133" s="154"/>
      <c r="Q133" s="154"/>
      <c r="R133" s="154"/>
      <c r="S133" s="159">
        <f t="shared" si="93"/>
        <v>0</v>
      </c>
      <c r="V133" s="476"/>
    </row>
    <row r="134" spans="3:22">
      <c r="C134" s="146" t="s">
        <v>462</v>
      </c>
      <c r="D134" s="146" t="s">
        <v>463</v>
      </c>
      <c r="E134" s="440">
        <v>26500000</v>
      </c>
      <c r="F134" s="441">
        <v>26157000</v>
      </c>
      <c r="G134" s="154"/>
      <c r="H134" s="154"/>
      <c r="I134" s="159">
        <f t="shared" si="89"/>
        <v>26157000</v>
      </c>
      <c r="J134" s="442">
        <f t="shared" si="95"/>
        <v>343000</v>
      </c>
      <c r="O134" s="475" t="s">
        <v>464</v>
      </c>
      <c r="P134" s="154"/>
      <c r="Q134" s="154"/>
      <c r="R134" s="154"/>
      <c r="S134" s="159">
        <f t="shared" si="93"/>
        <v>0</v>
      </c>
      <c r="V134" s="476"/>
    </row>
    <row r="135" spans="3:22">
      <c r="C135" s="146" t="s">
        <v>465</v>
      </c>
      <c r="D135" s="146" t="s">
        <v>466</v>
      </c>
      <c r="E135" s="440"/>
      <c r="F135" s="441"/>
      <c r="G135" s="154"/>
      <c r="H135" s="154"/>
      <c r="I135" s="159">
        <f t="shared" si="89"/>
        <v>0</v>
      </c>
      <c r="J135" s="442">
        <f t="shared" si="95"/>
        <v>0</v>
      </c>
      <c r="O135" s="146" t="s">
        <v>467</v>
      </c>
      <c r="P135" s="154">
        <f>+I120</f>
        <v>0</v>
      </c>
      <c r="Q135" s="154"/>
      <c r="R135" s="154"/>
      <c r="S135" s="159">
        <f t="shared" si="93"/>
        <v>0</v>
      </c>
      <c r="V135" s="476"/>
    </row>
    <row r="136" spans="3:22">
      <c r="C136" s="146" t="s">
        <v>468</v>
      </c>
      <c r="D136" s="146" t="s">
        <v>469</v>
      </c>
      <c r="E136" s="440"/>
      <c r="F136" s="441"/>
      <c r="G136" s="154"/>
      <c r="H136" s="154"/>
      <c r="I136" s="159">
        <f t="shared" si="89"/>
        <v>0</v>
      </c>
      <c r="J136" s="442">
        <f t="shared" si="95"/>
        <v>0</v>
      </c>
      <c r="O136" s="146" t="s">
        <v>470</v>
      </c>
      <c r="P136" s="154">
        <f>+I121</f>
        <v>0</v>
      </c>
      <c r="Q136" s="154"/>
      <c r="R136" s="154"/>
      <c r="S136" s="159">
        <f t="shared" si="93"/>
        <v>0</v>
      </c>
      <c r="V136" s="476"/>
    </row>
    <row r="137" spans="3:22">
      <c r="C137" s="146" t="s">
        <v>471</v>
      </c>
      <c r="D137" s="146" t="s">
        <v>472</v>
      </c>
      <c r="E137" s="440"/>
      <c r="F137" s="441"/>
      <c r="G137" s="154"/>
      <c r="H137" s="154"/>
      <c r="I137" s="159">
        <f t="shared" si="89"/>
        <v>0</v>
      </c>
      <c r="J137" s="442">
        <f t="shared" si="95"/>
        <v>0</v>
      </c>
      <c r="O137" s="160" t="s">
        <v>473</v>
      </c>
      <c r="P137" s="154"/>
      <c r="Q137" s="154"/>
      <c r="R137" s="154"/>
      <c r="S137" s="159">
        <f t="shared" si="93"/>
        <v>0</v>
      </c>
      <c r="V137" s="476"/>
    </row>
    <row r="138" spans="3:22">
      <c r="C138" s="146" t="s">
        <v>474</v>
      </c>
      <c r="D138" s="146" t="s">
        <v>475</v>
      </c>
      <c r="E138" s="440"/>
      <c r="F138" s="441"/>
      <c r="G138" s="154"/>
      <c r="H138" s="154"/>
      <c r="I138" s="159">
        <f t="shared" si="89"/>
        <v>0</v>
      </c>
      <c r="J138" s="442">
        <f t="shared" si="95"/>
        <v>0</v>
      </c>
      <c r="O138" s="160" t="s">
        <v>476</v>
      </c>
      <c r="P138" s="154"/>
      <c r="Q138" s="154"/>
      <c r="R138" s="154"/>
      <c r="S138" s="159">
        <f t="shared" si="93"/>
        <v>0</v>
      </c>
      <c r="V138" s="476"/>
    </row>
    <row r="139" spans="3:22">
      <c r="C139" s="146" t="s">
        <v>477</v>
      </c>
      <c r="D139" s="146" t="s">
        <v>478</v>
      </c>
      <c r="E139" s="440"/>
      <c r="F139" s="441"/>
      <c r="G139" s="154"/>
      <c r="H139" s="154"/>
      <c r="I139" s="159">
        <f t="shared" si="89"/>
        <v>0</v>
      </c>
      <c r="J139" s="442">
        <f t="shared" si="95"/>
        <v>0</v>
      </c>
      <c r="O139" s="146" t="s">
        <v>479</v>
      </c>
      <c r="P139" s="154">
        <f>+I122</f>
        <v>0</v>
      </c>
      <c r="Q139" s="154"/>
      <c r="R139" s="154"/>
      <c r="S139" s="159">
        <f t="shared" si="93"/>
        <v>0</v>
      </c>
      <c r="V139" s="476"/>
    </row>
    <row r="140" spans="3:22">
      <c r="C140" s="146" t="s">
        <v>480</v>
      </c>
      <c r="D140" s="146" t="s">
        <v>481</v>
      </c>
      <c r="E140" s="440"/>
      <c r="F140" s="441"/>
      <c r="G140" s="154"/>
      <c r="H140" s="154"/>
      <c r="I140" s="159">
        <f t="shared" si="89"/>
        <v>0</v>
      </c>
      <c r="J140" s="442">
        <f t="shared" si="95"/>
        <v>0</v>
      </c>
      <c r="O140" s="160" t="s">
        <v>482</v>
      </c>
      <c r="P140" s="154"/>
      <c r="Q140" s="154"/>
      <c r="R140" s="154"/>
      <c r="S140" s="159">
        <f t="shared" si="93"/>
        <v>0</v>
      </c>
      <c r="V140" s="476"/>
    </row>
    <row r="141" spans="3:22">
      <c r="C141" s="146" t="s">
        <v>483</v>
      </c>
      <c r="D141" s="146" t="s">
        <v>484</v>
      </c>
      <c r="E141" s="440"/>
      <c r="F141" s="441"/>
      <c r="G141" s="154"/>
      <c r="H141" s="154"/>
      <c r="I141" s="159">
        <f t="shared" si="89"/>
        <v>0</v>
      </c>
      <c r="J141" s="442">
        <f t="shared" si="95"/>
        <v>0</v>
      </c>
      <c r="O141" s="160" t="s">
        <v>485</v>
      </c>
      <c r="P141" s="154"/>
      <c r="Q141" s="154"/>
      <c r="R141" s="154"/>
      <c r="S141" s="159">
        <f t="shared" si="93"/>
        <v>0</v>
      </c>
      <c r="V141" s="476"/>
    </row>
    <row r="142" spans="3:22">
      <c r="C142" s="146" t="s">
        <v>486</v>
      </c>
      <c r="D142" s="146" t="s">
        <v>487</v>
      </c>
      <c r="E142" s="440">
        <v>84870000</v>
      </c>
      <c r="F142" s="441">
        <v>80893500</v>
      </c>
      <c r="G142" s="154"/>
      <c r="H142" s="154"/>
      <c r="I142" s="159">
        <f t="shared" si="89"/>
        <v>80893500</v>
      </c>
      <c r="J142" s="442">
        <f t="shared" si="95"/>
        <v>3976500</v>
      </c>
      <c r="O142" s="146" t="s">
        <v>488</v>
      </c>
      <c r="P142" s="154">
        <f>+I123</f>
        <v>0</v>
      </c>
      <c r="Q142" s="154"/>
      <c r="R142" s="154"/>
      <c r="S142" s="159">
        <f t="shared" si="93"/>
        <v>0</v>
      </c>
      <c r="V142" s="476"/>
    </row>
    <row r="143" spans="3:22">
      <c r="C143" s="146" t="s">
        <v>489</v>
      </c>
      <c r="D143" s="146" t="s">
        <v>490</v>
      </c>
      <c r="E143" s="440"/>
      <c r="F143" s="441"/>
      <c r="G143" s="154"/>
      <c r="H143" s="154"/>
      <c r="I143" s="159">
        <f t="shared" si="89"/>
        <v>0</v>
      </c>
      <c r="J143" s="442">
        <f t="shared" si="95"/>
        <v>0</v>
      </c>
      <c r="O143" s="146" t="s">
        <v>491</v>
      </c>
      <c r="P143" s="154">
        <f>+I124</f>
        <v>14382500</v>
      </c>
      <c r="Q143" s="154"/>
      <c r="R143" s="154"/>
      <c r="S143" s="159">
        <f t="shared" si="93"/>
        <v>14382500</v>
      </c>
      <c r="V143" s="476"/>
    </row>
    <row r="144" spans="3:22">
      <c r="C144" s="146" t="s">
        <v>492</v>
      </c>
      <c r="D144" s="146" t="s">
        <v>493</v>
      </c>
      <c r="E144" s="440"/>
      <c r="F144" s="441"/>
      <c r="G144" s="154"/>
      <c r="H144" s="154"/>
      <c r="I144" s="159">
        <f t="shared" si="89"/>
        <v>0</v>
      </c>
      <c r="J144" s="442">
        <f t="shared" si="95"/>
        <v>0</v>
      </c>
      <c r="O144" s="146" t="s">
        <v>494</v>
      </c>
      <c r="P144" s="154">
        <f>+I125</f>
        <v>23108000</v>
      </c>
      <c r="Q144" s="154"/>
      <c r="R144" s="154"/>
      <c r="S144" s="159">
        <f t="shared" si="93"/>
        <v>23108000</v>
      </c>
      <c r="V144" s="476"/>
    </row>
    <row r="145" spans="3:22">
      <c r="C145" s="146" t="s">
        <v>495</v>
      </c>
      <c r="D145" s="146" t="s">
        <v>496</v>
      </c>
      <c r="E145" s="440"/>
      <c r="F145" s="441"/>
      <c r="G145" s="154"/>
      <c r="H145" s="154"/>
      <c r="I145" s="159">
        <f t="shared" si="89"/>
        <v>0</v>
      </c>
      <c r="J145" s="442">
        <f t="shared" si="95"/>
        <v>0</v>
      </c>
      <c r="O145" s="146" t="s">
        <v>497</v>
      </c>
      <c r="P145" s="154">
        <f>+I126</f>
        <v>116259875</v>
      </c>
      <c r="Q145" s="154"/>
      <c r="R145" s="154"/>
      <c r="S145" s="159">
        <f t="shared" si="93"/>
        <v>116259875</v>
      </c>
      <c r="V145" s="476"/>
    </row>
    <row r="146" spans="3:22">
      <c r="C146" s="146" t="s">
        <v>498</v>
      </c>
      <c r="D146" s="146" t="s">
        <v>499</v>
      </c>
      <c r="E146" s="440">
        <v>261483000</v>
      </c>
      <c r="F146" s="441">
        <v>238761600</v>
      </c>
      <c r="G146" s="154"/>
      <c r="H146" s="154"/>
      <c r="I146" s="159">
        <f t="shared" si="89"/>
        <v>238761600</v>
      </c>
      <c r="J146" s="442">
        <f t="shared" si="95"/>
        <v>22721400</v>
      </c>
      <c r="O146" s="160" t="s">
        <v>500</v>
      </c>
      <c r="P146" s="154">
        <f>+I127</f>
        <v>2000000</v>
      </c>
      <c r="Q146" s="154"/>
      <c r="R146" s="154"/>
      <c r="S146" s="159">
        <f t="shared" si="93"/>
        <v>2000000</v>
      </c>
      <c r="V146" s="476"/>
    </row>
    <row r="147" ht="29" spans="3:22">
      <c r="C147" s="146" t="s">
        <v>501</v>
      </c>
      <c r="D147" s="146" t="s">
        <v>502</v>
      </c>
      <c r="E147" s="473">
        <v>10480000</v>
      </c>
      <c r="F147" s="474">
        <v>9445000</v>
      </c>
      <c r="G147" s="154"/>
      <c r="H147" s="154"/>
      <c r="I147" s="159">
        <f t="shared" si="89"/>
        <v>9445000</v>
      </c>
      <c r="J147" s="442">
        <f t="shared" si="95"/>
        <v>1035000</v>
      </c>
      <c r="O147" s="475" t="s">
        <v>503</v>
      </c>
      <c r="P147" s="154"/>
      <c r="Q147" s="154"/>
      <c r="R147" s="154"/>
      <c r="S147" s="159">
        <f t="shared" si="93"/>
        <v>0</v>
      </c>
      <c r="V147" s="476"/>
    </row>
    <row r="148" spans="3:22">
      <c r="C148" s="146" t="s">
        <v>504</v>
      </c>
      <c r="D148" s="146" t="s">
        <v>505</v>
      </c>
      <c r="E148" s="440"/>
      <c r="F148" s="441"/>
      <c r="G148" s="154"/>
      <c r="H148" s="154"/>
      <c r="I148" s="159">
        <f t="shared" si="89"/>
        <v>0</v>
      </c>
      <c r="J148" s="442">
        <f t="shared" si="95"/>
        <v>0</v>
      </c>
      <c r="O148" s="146" t="s">
        <v>506</v>
      </c>
      <c r="P148" s="154">
        <f t="shared" ref="P148:P164" si="96">+I128</f>
        <v>39540000</v>
      </c>
      <c r="Q148" s="154"/>
      <c r="R148" s="154"/>
      <c r="S148" s="159">
        <f t="shared" si="93"/>
        <v>39540000</v>
      </c>
      <c r="V148" s="476"/>
    </row>
    <row r="149" spans="3:22">
      <c r="C149" s="146" t="s">
        <v>507</v>
      </c>
      <c r="D149" s="146" t="s">
        <v>508</v>
      </c>
      <c r="E149" s="440"/>
      <c r="F149" s="441"/>
      <c r="G149" s="154"/>
      <c r="H149" s="154"/>
      <c r="I149" s="159">
        <f t="shared" si="89"/>
        <v>0</v>
      </c>
      <c r="J149" s="442">
        <f t="shared" si="95"/>
        <v>0</v>
      </c>
      <c r="O149" s="146" t="s">
        <v>509</v>
      </c>
      <c r="P149" s="154">
        <f t="shared" si="96"/>
        <v>5970000</v>
      </c>
      <c r="Q149" s="154"/>
      <c r="R149" s="154"/>
      <c r="S149" s="159">
        <f t="shared" si="93"/>
        <v>5970000</v>
      </c>
      <c r="V149" s="476"/>
    </row>
    <row r="150" spans="3:22">
      <c r="C150" s="146" t="s">
        <v>510</v>
      </c>
      <c r="D150" s="146" t="s">
        <v>511</v>
      </c>
      <c r="E150" s="440"/>
      <c r="F150" s="441"/>
      <c r="G150" s="154"/>
      <c r="H150" s="154"/>
      <c r="I150" s="159">
        <f t="shared" si="89"/>
        <v>0</v>
      </c>
      <c r="J150" s="442">
        <f t="shared" si="95"/>
        <v>0</v>
      </c>
      <c r="O150" s="146" t="s">
        <v>512</v>
      </c>
      <c r="P150" s="154">
        <f t="shared" si="96"/>
        <v>0</v>
      </c>
      <c r="Q150" s="154"/>
      <c r="R150" s="154"/>
      <c r="S150" s="159">
        <f t="shared" si="93"/>
        <v>0</v>
      </c>
      <c r="V150" s="476"/>
    </row>
    <row r="151" spans="3:22">
      <c r="C151" s="146" t="s">
        <v>513</v>
      </c>
      <c r="D151" s="146" t="s">
        <v>514</v>
      </c>
      <c r="E151" s="440"/>
      <c r="F151" s="441"/>
      <c r="G151" s="154"/>
      <c r="H151" s="154"/>
      <c r="I151" s="159">
        <f t="shared" si="89"/>
        <v>0</v>
      </c>
      <c r="J151" s="442">
        <f t="shared" si="95"/>
        <v>0</v>
      </c>
      <c r="O151" s="146" t="s">
        <v>515</v>
      </c>
      <c r="P151" s="154">
        <f t="shared" si="96"/>
        <v>35495000</v>
      </c>
      <c r="Q151" s="154"/>
      <c r="R151" s="154"/>
      <c r="S151" s="159">
        <f t="shared" si="93"/>
        <v>35495000</v>
      </c>
      <c r="V151" s="476"/>
    </row>
    <row r="152" spans="3:22">
      <c r="C152" s="146" t="s">
        <v>516</v>
      </c>
      <c r="D152" s="146" t="s">
        <v>517</v>
      </c>
      <c r="E152" s="440"/>
      <c r="F152" s="441"/>
      <c r="G152" s="154"/>
      <c r="H152" s="154"/>
      <c r="I152" s="159">
        <f t="shared" si="89"/>
        <v>0</v>
      </c>
      <c r="J152" s="442">
        <f t="shared" si="95"/>
        <v>0</v>
      </c>
      <c r="O152" s="146" t="s">
        <v>518</v>
      </c>
      <c r="P152" s="154">
        <f t="shared" si="96"/>
        <v>0</v>
      </c>
      <c r="Q152" s="154"/>
      <c r="R152" s="154"/>
      <c r="S152" s="159">
        <f t="shared" si="93"/>
        <v>0</v>
      </c>
      <c r="V152" s="476"/>
    </row>
    <row r="153" spans="3:22">
      <c r="C153" s="146" t="s">
        <v>519</v>
      </c>
      <c r="D153" s="146" t="s">
        <v>520</v>
      </c>
      <c r="E153" s="440"/>
      <c r="F153" s="441"/>
      <c r="G153" s="154"/>
      <c r="H153" s="154"/>
      <c r="I153" s="159">
        <f t="shared" si="89"/>
        <v>0</v>
      </c>
      <c r="J153" s="442">
        <f t="shared" si="95"/>
        <v>0</v>
      </c>
      <c r="O153" s="146" t="s">
        <v>521</v>
      </c>
      <c r="P153" s="154">
        <f t="shared" si="96"/>
        <v>0</v>
      </c>
      <c r="Q153" s="154"/>
      <c r="R153" s="154"/>
      <c r="S153" s="159">
        <f t="shared" si="93"/>
        <v>0</v>
      </c>
      <c r="V153" s="476"/>
    </row>
    <row r="154" spans="3:22">
      <c r="C154" s="146" t="s">
        <v>522</v>
      </c>
      <c r="D154" s="146" t="s">
        <v>523</v>
      </c>
      <c r="E154" s="440"/>
      <c r="F154" s="441"/>
      <c r="G154" s="154"/>
      <c r="H154" s="154"/>
      <c r="I154" s="159">
        <f t="shared" si="89"/>
        <v>0</v>
      </c>
      <c r="J154" s="442">
        <f t="shared" si="95"/>
        <v>0</v>
      </c>
      <c r="O154" s="146" t="s">
        <v>524</v>
      </c>
      <c r="P154" s="154">
        <f t="shared" si="96"/>
        <v>26157000</v>
      </c>
      <c r="Q154" s="154"/>
      <c r="R154" s="154"/>
      <c r="S154" s="159">
        <f t="shared" si="93"/>
        <v>26157000</v>
      </c>
      <c r="V154" s="476"/>
    </row>
    <row r="155" spans="3:22">
      <c r="C155" s="146" t="s">
        <v>525</v>
      </c>
      <c r="D155" s="146" t="s">
        <v>526</v>
      </c>
      <c r="E155" s="440"/>
      <c r="F155" s="441"/>
      <c r="G155" s="154"/>
      <c r="H155" s="154"/>
      <c r="I155" s="159">
        <f t="shared" si="89"/>
        <v>0</v>
      </c>
      <c r="J155" s="442">
        <f t="shared" si="95"/>
        <v>0</v>
      </c>
      <c r="O155" s="146" t="s">
        <v>527</v>
      </c>
      <c r="P155" s="154">
        <f t="shared" si="96"/>
        <v>0</v>
      </c>
      <c r="Q155" s="154"/>
      <c r="R155" s="154"/>
      <c r="S155" s="159">
        <f t="shared" si="93"/>
        <v>0</v>
      </c>
      <c r="V155" s="476"/>
    </row>
    <row r="156" spans="3:22">
      <c r="C156" s="146" t="s">
        <v>528</v>
      </c>
      <c r="D156" s="146" t="s">
        <v>529</v>
      </c>
      <c r="E156" s="440">
        <v>37200000</v>
      </c>
      <c r="F156" s="441">
        <v>37076000</v>
      </c>
      <c r="G156" s="154"/>
      <c r="H156" s="154"/>
      <c r="I156" s="159">
        <f t="shared" si="89"/>
        <v>37076000</v>
      </c>
      <c r="J156" s="442">
        <f t="shared" si="95"/>
        <v>124000</v>
      </c>
      <c r="O156" s="146" t="s">
        <v>530</v>
      </c>
      <c r="P156" s="154">
        <f t="shared" si="96"/>
        <v>0</v>
      </c>
      <c r="Q156" s="154"/>
      <c r="R156" s="154"/>
      <c r="S156" s="159">
        <f t="shared" si="93"/>
        <v>0</v>
      </c>
      <c r="V156" s="476"/>
    </row>
    <row r="157" spans="3:22">
      <c r="C157" s="146" t="s">
        <v>531</v>
      </c>
      <c r="D157" s="146" t="s">
        <v>532</v>
      </c>
      <c r="E157" s="440"/>
      <c r="F157" s="441"/>
      <c r="G157" s="154"/>
      <c r="H157" s="154"/>
      <c r="I157" s="159">
        <f t="shared" si="89"/>
        <v>0</v>
      </c>
      <c r="J157" s="442">
        <f t="shared" si="95"/>
        <v>0</v>
      </c>
      <c r="O157" s="146" t="s">
        <v>533</v>
      </c>
      <c r="P157" s="154">
        <f t="shared" si="96"/>
        <v>0</v>
      </c>
      <c r="Q157" s="154"/>
      <c r="R157" s="154"/>
      <c r="S157" s="159">
        <f t="shared" si="93"/>
        <v>0</v>
      </c>
      <c r="V157" s="476"/>
    </row>
    <row r="158" spans="3:22">
      <c r="C158" s="146" t="s">
        <v>534</v>
      </c>
      <c r="D158" s="146" t="s">
        <v>535</v>
      </c>
      <c r="E158" s="147"/>
      <c r="F158" s="154"/>
      <c r="G158" s="154"/>
      <c r="H158" s="154"/>
      <c r="I158" s="159">
        <f t="shared" si="89"/>
        <v>0</v>
      </c>
      <c r="J158" s="442">
        <f t="shared" si="95"/>
        <v>0</v>
      </c>
      <c r="O158" s="146" t="s">
        <v>536</v>
      </c>
      <c r="P158" s="154">
        <f t="shared" si="96"/>
        <v>0</v>
      </c>
      <c r="Q158" s="154"/>
      <c r="R158" s="154"/>
      <c r="S158" s="159">
        <f t="shared" si="93"/>
        <v>0</v>
      </c>
      <c r="V158" s="476"/>
    </row>
    <row r="159" spans="3:22">
      <c r="C159" s="146" t="s">
        <v>537</v>
      </c>
      <c r="D159" s="146" t="s">
        <v>538</v>
      </c>
      <c r="E159" s="147"/>
      <c r="F159" s="154"/>
      <c r="G159" s="154"/>
      <c r="H159" s="154"/>
      <c r="I159" s="159">
        <f t="shared" si="89"/>
        <v>0</v>
      </c>
      <c r="J159" s="442">
        <f t="shared" si="95"/>
        <v>0</v>
      </c>
      <c r="O159" s="146" t="s">
        <v>539</v>
      </c>
      <c r="P159" s="154">
        <f t="shared" si="96"/>
        <v>0</v>
      </c>
      <c r="Q159" s="154"/>
      <c r="R159" s="154"/>
      <c r="S159" s="159">
        <f t="shared" si="93"/>
        <v>0</v>
      </c>
      <c r="V159" s="476"/>
    </row>
    <row r="160" spans="3:22">
      <c r="C160" s="146" t="s">
        <v>540</v>
      </c>
      <c r="D160" s="146" t="s">
        <v>541</v>
      </c>
      <c r="E160" s="147"/>
      <c r="F160" s="154"/>
      <c r="G160" s="154"/>
      <c r="H160" s="154"/>
      <c r="I160" s="159">
        <f t="shared" si="89"/>
        <v>0</v>
      </c>
      <c r="J160" s="442">
        <f t="shared" si="95"/>
        <v>0</v>
      </c>
      <c r="O160" s="146" t="s">
        <v>542</v>
      </c>
      <c r="P160" s="154">
        <f t="shared" si="96"/>
        <v>0</v>
      </c>
      <c r="Q160" s="154"/>
      <c r="R160" s="154"/>
      <c r="S160" s="159">
        <f t="shared" si="93"/>
        <v>0</v>
      </c>
      <c r="V160" s="476"/>
    </row>
    <row r="161" spans="3:22">
      <c r="C161" s="146" t="s">
        <v>543</v>
      </c>
      <c r="D161" s="146" t="s">
        <v>544</v>
      </c>
      <c r="E161" s="147"/>
      <c r="F161" s="154"/>
      <c r="G161" s="154"/>
      <c r="H161" s="154"/>
      <c r="I161" s="159">
        <f t="shared" si="89"/>
        <v>0</v>
      </c>
      <c r="J161" s="442">
        <f t="shared" si="95"/>
        <v>0</v>
      </c>
      <c r="O161" s="146" t="s">
        <v>545</v>
      </c>
      <c r="P161" s="154">
        <f t="shared" si="96"/>
        <v>0</v>
      </c>
      <c r="Q161" s="154"/>
      <c r="R161" s="154"/>
      <c r="S161" s="159">
        <f t="shared" si="93"/>
        <v>0</v>
      </c>
      <c r="V161" s="476"/>
    </row>
    <row r="162" spans="3:22">
      <c r="C162" s="146" t="s">
        <v>546</v>
      </c>
      <c r="D162" s="146" t="s">
        <v>547</v>
      </c>
      <c r="E162" s="147"/>
      <c r="F162" s="154"/>
      <c r="G162" s="154"/>
      <c r="H162" s="154"/>
      <c r="I162" s="159">
        <f t="shared" si="89"/>
        <v>0</v>
      </c>
      <c r="J162" s="442">
        <f t="shared" ref="J162:J197" si="97">E162-F162</f>
        <v>0</v>
      </c>
      <c r="O162" s="146" t="s">
        <v>548</v>
      </c>
      <c r="P162" s="154">
        <f t="shared" si="96"/>
        <v>80893500</v>
      </c>
      <c r="Q162" s="154">
        <v>80893500</v>
      </c>
      <c r="R162" s="154">
        <v>80893500</v>
      </c>
      <c r="S162" s="159">
        <f t="shared" si="93"/>
        <v>80893500</v>
      </c>
      <c r="V162" s="476"/>
    </row>
    <row r="163" spans="3:22">
      <c r="C163" s="146" t="s">
        <v>549</v>
      </c>
      <c r="D163" s="146" t="s">
        <v>550</v>
      </c>
      <c r="E163" s="147"/>
      <c r="F163" s="154"/>
      <c r="G163" s="154"/>
      <c r="H163" s="154"/>
      <c r="I163" s="159">
        <f t="shared" si="89"/>
        <v>0</v>
      </c>
      <c r="J163" s="442">
        <f t="shared" si="97"/>
        <v>0</v>
      </c>
      <c r="O163" s="146" t="s">
        <v>551</v>
      </c>
      <c r="P163" s="154">
        <f t="shared" si="96"/>
        <v>0</v>
      </c>
      <c r="Q163" s="154"/>
      <c r="R163" s="154"/>
      <c r="S163" s="159">
        <f t="shared" si="93"/>
        <v>0</v>
      </c>
      <c r="V163" s="476"/>
    </row>
    <row r="164" spans="3:22">
      <c r="C164" s="146" t="s">
        <v>552</v>
      </c>
      <c r="D164" s="146" t="s">
        <v>553</v>
      </c>
      <c r="E164" s="147"/>
      <c r="F164" s="154"/>
      <c r="G164" s="154"/>
      <c r="H164" s="154"/>
      <c r="I164" s="159">
        <f t="shared" si="89"/>
        <v>0</v>
      </c>
      <c r="J164" s="442">
        <f t="shared" si="97"/>
        <v>0</v>
      </c>
      <c r="O164" s="146" t="s">
        <v>554</v>
      </c>
      <c r="P164" s="154">
        <f t="shared" si="96"/>
        <v>0</v>
      </c>
      <c r="Q164" s="154"/>
      <c r="R164" s="154"/>
      <c r="S164" s="159">
        <f t="shared" si="93"/>
        <v>0</v>
      </c>
      <c r="V164" s="476"/>
    </row>
    <row r="165" spans="3:22">
      <c r="C165" s="146" t="s">
        <v>555</v>
      </c>
      <c r="D165" s="146" t="s">
        <v>556</v>
      </c>
      <c r="E165" s="147"/>
      <c r="F165" s="154"/>
      <c r="G165" s="154"/>
      <c r="H165" s="154"/>
      <c r="I165" s="159">
        <f t="shared" si="89"/>
        <v>0</v>
      </c>
      <c r="J165" s="442">
        <f t="shared" si="97"/>
        <v>0</v>
      </c>
      <c r="O165" s="160" t="s">
        <v>557</v>
      </c>
      <c r="P165" s="154"/>
      <c r="Q165" s="154"/>
      <c r="R165" s="154"/>
      <c r="S165" s="159"/>
      <c r="V165" s="476"/>
    </row>
    <row r="166" spans="3:22">
      <c r="C166" s="157" t="s">
        <v>558</v>
      </c>
      <c r="D166" s="157" t="s">
        <v>559</v>
      </c>
      <c r="E166" s="158">
        <f>SUM(E167:E168)</f>
        <v>0</v>
      </c>
      <c r="F166" s="158">
        <f>SUM(F167:F168)</f>
        <v>0</v>
      </c>
      <c r="G166" s="158">
        <f t="shared" ref="G166:I166" si="98">SUM(G167:G168)</f>
        <v>0</v>
      </c>
      <c r="H166" s="158">
        <f t="shared" si="98"/>
        <v>0</v>
      </c>
      <c r="I166" s="158">
        <f t="shared" si="98"/>
        <v>0</v>
      </c>
      <c r="J166" s="442">
        <f t="shared" si="97"/>
        <v>0</v>
      </c>
      <c r="O166" s="160" t="s">
        <v>560</v>
      </c>
      <c r="P166" s="154"/>
      <c r="Q166" s="154"/>
      <c r="R166" s="154"/>
      <c r="S166" s="159"/>
      <c r="V166" s="476"/>
    </row>
    <row r="167" spans="3:22">
      <c r="C167" s="146" t="s">
        <v>561</v>
      </c>
      <c r="D167" s="146" t="s">
        <v>562</v>
      </c>
      <c r="E167" s="147"/>
      <c r="F167" s="154"/>
      <c r="G167" s="154"/>
      <c r="H167" s="154"/>
      <c r="I167" s="159">
        <f t="shared" ref="I167:I168" si="99">+F167+G167-H167</f>
        <v>0</v>
      </c>
      <c r="J167" s="442">
        <f t="shared" si="97"/>
        <v>0</v>
      </c>
      <c r="O167" s="160" t="s">
        <v>563</v>
      </c>
      <c r="P167" s="154"/>
      <c r="Q167" s="154"/>
      <c r="R167" s="154"/>
      <c r="S167" s="159"/>
      <c r="V167" s="476"/>
    </row>
    <row r="168" spans="3:22">
      <c r="C168" s="146" t="s">
        <v>564</v>
      </c>
      <c r="D168" s="146" t="s">
        <v>565</v>
      </c>
      <c r="E168" s="147"/>
      <c r="F168" s="154"/>
      <c r="G168" s="154"/>
      <c r="H168" s="154"/>
      <c r="I168" s="159">
        <f t="shared" si="99"/>
        <v>0</v>
      </c>
      <c r="J168" s="442">
        <f t="shared" si="97"/>
        <v>0</v>
      </c>
      <c r="O168" s="160" t="s">
        <v>566</v>
      </c>
      <c r="P168" s="154">
        <f t="shared" ref="P168:P183" si="100">+I145</f>
        <v>0</v>
      </c>
      <c r="Q168" s="154"/>
      <c r="R168" s="154"/>
      <c r="S168" s="159">
        <f t="shared" ref="S168:S194" si="101">+P168+Q168-R168</f>
        <v>0</v>
      </c>
      <c r="V168" s="476"/>
    </row>
    <row r="169" spans="3:22">
      <c r="C169" s="157" t="s">
        <v>567</v>
      </c>
      <c r="D169" s="157" t="s">
        <v>568</v>
      </c>
      <c r="E169" s="158">
        <f>+E170</f>
        <v>0</v>
      </c>
      <c r="F169" s="158">
        <f t="shared" ref="F169:I169" si="102">+F170</f>
        <v>0</v>
      </c>
      <c r="G169" s="158">
        <f t="shared" si="102"/>
        <v>0</v>
      </c>
      <c r="H169" s="158">
        <f t="shared" si="102"/>
        <v>0</v>
      </c>
      <c r="I169" s="158">
        <f t="shared" si="102"/>
        <v>0</v>
      </c>
      <c r="J169" s="442">
        <f t="shared" si="97"/>
        <v>0</v>
      </c>
      <c r="O169" s="146" t="s">
        <v>569</v>
      </c>
      <c r="P169" s="154">
        <f t="shared" si="100"/>
        <v>238761600</v>
      </c>
      <c r="Q169" s="154"/>
      <c r="R169" s="154"/>
      <c r="S169" s="159">
        <f t="shared" si="101"/>
        <v>238761600</v>
      </c>
      <c r="V169" s="477"/>
    </row>
    <row r="170" spans="3:22">
      <c r="C170" s="146" t="s">
        <v>570</v>
      </c>
      <c r="D170" s="146" t="s">
        <v>571</v>
      </c>
      <c r="E170" s="147"/>
      <c r="F170" s="154"/>
      <c r="G170" s="154"/>
      <c r="H170" s="154"/>
      <c r="I170" s="159">
        <f>+F170+G170-H170</f>
        <v>0</v>
      </c>
      <c r="J170" s="442">
        <f t="shared" si="97"/>
        <v>0</v>
      </c>
      <c r="O170" s="146" t="s">
        <v>572</v>
      </c>
      <c r="P170" s="154">
        <f t="shared" si="100"/>
        <v>9445000</v>
      </c>
      <c r="Q170" s="154"/>
      <c r="R170" s="154"/>
      <c r="S170" s="159">
        <f t="shared" si="101"/>
        <v>9445000</v>
      </c>
      <c r="V170" s="477"/>
    </row>
    <row r="171" spans="3:22">
      <c r="C171" s="156" t="s">
        <v>573</v>
      </c>
      <c r="D171" s="156" t="s">
        <v>574</v>
      </c>
      <c r="E171" s="155">
        <f>SUM(E172:E184)</f>
        <v>2028848000</v>
      </c>
      <c r="F171" s="155">
        <f>SUM(F172:F184)</f>
        <v>1548794330</v>
      </c>
      <c r="G171" s="155">
        <f t="shared" ref="G171:I171" si="103">SUM(G172:G184)</f>
        <v>0</v>
      </c>
      <c r="H171" s="155">
        <f t="shared" si="103"/>
        <v>0</v>
      </c>
      <c r="I171" s="155">
        <f t="shared" si="103"/>
        <v>1548794330</v>
      </c>
      <c r="J171" s="442">
        <f t="shared" si="97"/>
        <v>480053670</v>
      </c>
      <c r="K171">
        <v>2133307042</v>
      </c>
      <c r="O171" s="146" t="s">
        <v>575</v>
      </c>
      <c r="P171" s="154">
        <f t="shared" si="100"/>
        <v>0</v>
      </c>
      <c r="Q171" s="154"/>
      <c r="R171" s="154"/>
      <c r="S171" s="159">
        <f t="shared" si="101"/>
        <v>0</v>
      </c>
      <c r="V171" s="477"/>
    </row>
    <row r="172" spans="3:22">
      <c r="C172" s="146" t="s">
        <v>576</v>
      </c>
      <c r="D172" s="146" t="s">
        <v>577</v>
      </c>
      <c r="E172" s="440">
        <v>1567900000</v>
      </c>
      <c r="F172" s="441">
        <v>1130881890</v>
      </c>
      <c r="G172" s="154"/>
      <c r="H172" s="154"/>
      <c r="I172" s="158">
        <f t="shared" ref="I172:I184" si="104">+F172+G172-H172</f>
        <v>1130881890</v>
      </c>
      <c r="J172" s="442">
        <f t="shared" si="97"/>
        <v>437018110</v>
      </c>
      <c r="K172" s="442">
        <f>K171-I171</f>
        <v>584512712</v>
      </c>
      <c r="O172" s="146" t="s">
        <v>578</v>
      </c>
      <c r="P172" s="154">
        <f t="shared" si="100"/>
        <v>0</v>
      </c>
      <c r="Q172" s="154"/>
      <c r="R172" s="154"/>
      <c r="S172" s="159">
        <f t="shared" si="101"/>
        <v>0</v>
      </c>
      <c r="V172" s="477"/>
    </row>
    <row r="173" spans="3:22">
      <c r="C173" s="146" t="s">
        <v>579</v>
      </c>
      <c r="D173" s="146" t="s">
        <v>580</v>
      </c>
      <c r="E173" s="440">
        <v>20448000</v>
      </c>
      <c r="F173" s="441">
        <f>15067800-51480</f>
        <v>15016320</v>
      </c>
      <c r="G173" s="154"/>
      <c r="H173" s="154"/>
      <c r="I173" s="158">
        <f t="shared" si="104"/>
        <v>15016320</v>
      </c>
      <c r="J173" s="442">
        <f t="shared" si="97"/>
        <v>5431680</v>
      </c>
      <c r="K173" s="280">
        <f>-K172/K171</f>
        <v>-0.273993710465612</v>
      </c>
      <c r="O173" s="146" t="s">
        <v>581</v>
      </c>
      <c r="P173" s="154">
        <f t="shared" si="100"/>
        <v>0</v>
      </c>
      <c r="Q173" s="154"/>
      <c r="R173" s="154"/>
      <c r="S173" s="159">
        <f t="shared" si="101"/>
        <v>0</v>
      </c>
      <c r="V173" s="477"/>
    </row>
    <row r="174" spans="3:22">
      <c r="C174" s="146" t="s">
        <v>582</v>
      </c>
      <c r="D174" s="146" t="s">
        <v>583</v>
      </c>
      <c r="E174" s="440"/>
      <c r="F174" s="441"/>
      <c r="G174" s="154"/>
      <c r="H174" s="154"/>
      <c r="I174" s="158">
        <f t="shared" si="104"/>
        <v>0</v>
      </c>
      <c r="J174" s="442">
        <f t="shared" si="97"/>
        <v>0</v>
      </c>
      <c r="O174" s="146" t="s">
        <v>584</v>
      </c>
      <c r="P174" s="154">
        <f t="shared" si="100"/>
        <v>0</v>
      </c>
      <c r="Q174" s="154"/>
      <c r="R174" s="154"/>
      <c r="S174" s="159">
        <f t="shared" si="101"/>
        <v>0</v>
      </c>
      <c r="V174" s="477"/>
    </row>
    <row r="175" spans="3:22">
      <c r="C175" s="146" t="s">
        <v>585</v>
      </c>
      <c r="D175" s="146" t="s">
        <v>586</v>
      </c>
      <c r="E175" s="440">
        <v>21000000</v>
      </c>
      <c r="F175" s="441">
        <v>20650000</v>
      </c>
      <c r="G175" s="154"/>
      <c r="H175" s="154"/>
      <c r="I175" s="158">
        <f t="shared" si="104"/>
        <v>20650000</v>
      </c>
      <c r="J175" s="442">
        <f t="shared" si="97"/>
        <v>350000</v>
      </c>
      <c r="O175" s="146" t="s">
        <v>587</v>
      </c>
      <c r="P175" s="154">
        <f t="shared" si="100"/>
        <v>0</v>
      </c>
      <c r="Q175" s="154"/>
      <c r="R175" s="154"/>
      <c r="S175" s="159">
        <f t="shared" si="101"/>
        <v>0</v>
      </c>
      <c r="V175" s="477"/>
    </row>
    <row r="176" spans="3:22">
      <c r="C176" s="146" t="s">
        <v>588</v>
      </c>
      <c r="D176" s="146" t="s">
        <v>589</v>
      </c>
      <c r="E176" s="440"/>
      <c r="F176" s="441"/>
      <c r="G176" s="154"/>
      <c r="H176" s="154"/>
      <c r="I176" s="158">
        <f t="shared" si="104"/>
        <v>0</v>
      </c>
      <c r="J176" s="442">
        <f t="shared" si="97"/>
        <v>0</v>
      </c>
      <c r="O176" s="146" t="s">
        <v>590</v>
      </c>
      <c r="P176" s="154">
        <f t="shared" si="100"/>
        <v>0</v>
      </c>
      <c r="Q176" s="154"/>
      <c r="R176" s="154"/>
      <c r="S176" s="159">
        <f t="shared" si="101"/>
        <v>0</v>
      </c>
      <c r="V176" s="477"/>
    </row>
    <row r="177" spans="3:22">
      <c r="C177" s="146" t="s">
        <v>591</v>
      </c>
      <c r="D177" s="146" t="s">
        <v>592</v>
      </c>
      <c r="E177" s="440"/>
      <c r="F177" s="441"/>
      <c r="G177" s="154"/>
      <c r="H177" s="154"/>
      <c r="I177" s="158">
        <f t="shared" si="104"/>
        <v>0</v>
      </c>
      <c r="J177" s="442">
        <f t="shared" si="97"/>
        <v>0</v>
      </c>
      <c r="O177" s="146" t="s">
        <v>593</v>
      </c>
      <c r="P177" s="154">
        <f t="shared" si="100"/>
        <v>0</v>
      </c>
      <c r="Q177" s="154"/>
      <c r="R177" s="154"/>
      <c r="S177" s="159">
        <f t="shared" si="101"/>
        <v>0</v>
      </c>
      <c r="V177" s="477"/>
    </row>
    <row r="178" spans="3:22">
      <c r="C178" s="146" t="s">
        <v>594</v>
      </c>
      <c r="D178" s="146" t="s">
        <v>595</v>
      </c>
      <c r="E178" s="440">
        <v>200000000</v>
      </c>
      <c r="F178" s="441">
        <v>176110656</v>
      </c>
      <c r="G178" s="154"/>
      <c r="H178" s="154"/>
      <c r="I178" s="158">
        <f t="shared" si="104"/>
        <v>176110656</v>
      </c>
      <c r="J178" s="442">
        <f t="shared" si="97"/>
        <v>23889344</v>
      </c>
      <c r="O178" s="146" t="s">
        <v>596</v>
      </c>
      <c r="P178" s="154">
        <f t="shared" si="100"/>
        <v>0</v>
      </c>
      <c r="Q178" s="154"/>
      <c r="R178" s="154"/>
      <c r="S178" s="159">
        <f t="shared" si="101"/>
        <v>0</v>
      </c>
      <c r="V178" s="477"/>
    </row>
    <row r="179" spans="3:22">
      <c r="C179" s="146" t="s">
        <v>597</v>
      </c>
      <c r="D179" s="146" t="s">
        <v>598</v>
      </c>
      <c r="E179" s="440"/>
      <c r="F179" s="441"/>
      <c r="G179" s="154"/>
      <c r="H179" s="154"/>
      <c r="I179" s="158">
        <f t="shared" si="104"/>
        <v>0</v>
      </c>
      <c r="J179" s="442">
        <f t="shared" si="97"/>
        <v>0</v>
      </c>
      <c r="O179" s="146" t="s">
        <v>599</v>
      </c>
      <c r="P179" s="154">
        <f t="shared" si="100"/>
        <v>37076000</v>
      </c>
      <c r="Q179" s="154"/>
      <c r="R179" s="154"/>
      <c r="S179" s="159">
        <f t="shared" si="101"/>
        <v>37076000</v>
      </c>
      <c r="V179" s="477"/>
    </row>
    <row r="180" spans="3:22">
      <c r="C180" s="146" t="s">
        <v>600</v>
      </c>
      <c r="D180" s="146" t="s">
        <v>601</v>
      </c>
      <c r="E180" s="440"/>
      <c r="F180" s="441"/>
      <c r="G180" s="154"/>
      <c r="H180" s="154"/>
      <c r="I180" s="158">
        <f t="shared" si="104"/>
        <v>0</v>
      </c>
      <c r="J180" s="442">
        <f t="shared" si="97"/>
        <v>0</v>
      </c>
      <c r="O180" s="146" t="s">
        <v>602</v>
      </c>
      <c r="P180" s="154">
        <f t="shared" si="100"/>
        <v>0</v>
      </c>
      <c r="Q180" s="154"/>
      <c r="R180" s="154"/>
      <c r="S180" s="159">
        <f t="shared" si="101"/>
        <v>0</v>
      </c>
      <c r="V180" s="477"/>
    </row>
    <row r="181" spans="3:22">
      <c r="C181" s="146" t="s">
        <v>603</v>
      </c>
      <c r="D181" s="146" t="s">
        <v>604</v>
      </c>
      <c r="E181" s="440"/>
      <c r="F181" s="441"/>
      <c r="G181" s="154"/>
      <c r="H181" s="154"/>
      <c r="I181" s="158">
        <f t="shared" si="104"/>
        <v>0</v>
      </c>
      <c r="J181" s="442">
        <f t="shared" si="97"/>
        <v>0</v>
      </c>
      <c r="O181" s="146" t="s">
        <v>605</v>
      </c>
      <c r="P181" s="154">
        <f t="shared" si="100"/>
        <v>0</v>
      </c>
      <c r="Q181" s="154"/>
      <c r="R181" s="154"/>
      <c r="S181" s="159">
        <f t="shared" si="101"/>
        <v>0</v>
      </c>
      <c r="V181" s="477"/>
    </row>
    <row r="182" spans="3:22">
      <c r="C182" s="146" t="s">
        <v>606</v>
      </c>
      <c r="D182" s="146" t="s">
        <v>607</v>
      </c>
      <c r="E182" s="440">
        <v>219500000</v>
      </c>
      <c r="F182" s="441">
        <v>206135464</v>
      </c>
      <c r="G182" s="154"/>
      <c r="H182" s="154"/>
      <c r="I182" s="158">
        <f t="shared" si="104"/>
        <v>206135464</v>
      </c>
      <c r="J182" s="442">
        <f t="shared" si="97"/>
        <v>13364536</v>
      </c>
      <c r="O182" s="146" t="s">
        <v>608</v>
      </c>
      <c r="P182" s="154">
        <f t="shared" si="100"/>
        <v>0</v>
      </c>
      <c r="Q182" s="154"/>
      <c r="R182" s="154"/>
      <c r="S182" s="159">
        <f t="shared" si="101"/>
        <v>0</v>
      </c>
      <c r="V182" s="477"/>
    </row>
    <row r="183" spans="3:22">
      <c r="C183" s="146" t="s">
        <v>609</v>
      </c>
      <c r="D183" s="146" t="s">
        <v>610</v>
      </c>
      <c r="E183" s="147"/>
      <c r="F183" s="154"/>
      <c r="G183" s="154"/>
      <c r="H183" s="154"/>
      <c r="I183" s="158">
        <f t="shared" si="104"/>
        <v>0</v>
      </c>
      <c r="J183" s="442">
        <f t="shared" si="97"/>
        <v>0</v>
      </c>
      <c r="O183" s="146" t="s">
        <v>611</v>
      </c>
      <c r="P183" s="154">
        <f t="shared" si="100"/>
        <v>0</v>
      </c>
      <c r="Q183" s="154"/>
      <c r="R183" s="154"/>
      <c r="S183" s="159">
        <f t="shared" si="101"/>
        <v>0</v>
      </c>
      <c r="V183" s="477"/>
    </row>
    <row r="184" spans="3:22">
      <c r="C184" s="146" t="s">
        <v>612</v>
      </c>
      <c r="D184" s="146" t="s">
        <v>613</v>
      </c>
      <c r="E184" s="147"/>
      <c r="F184" s="154"/>
      <c r="G184" s="154"/>
      <c r="H184" s="154"/>
      <c r="I184" s="158">
        <f t="shared" si="104"/>
        <v>0</v>
      </c>
      <c r="J184" s="442">
        <f t="shared" si="97"/>
        <v>0</v>
      </c>
      <c r="O184" s="146" t="s">
        <v>614</v>
      </c>
      <c r="P184" s="154"/>
      <c r="Q184" s="154"/>
      <c r="R184" s="154"/>
      <c r="S184" s="159">
        <f t="shared" si="101"/>
        <v>0</v>
      </c>
      <c r="V184" s="477"/>
    </row>
    <row r="185" spans="3:22">
      <c r="C185" s="156" t="s">
        <v>615</v>
      </c>
      <c r="D185" s="156" t="s">
        <v>616</v>
      </c>
      <c r="E185" s="155">
        <f>SUM(E186:E190)</f>
        <v>197480000</v>
      </c>
      <c r="F185" s="155">
        <f>SUM(F186:F190)</f>
        <v>195411982</v>
      </c>
      <c r="G185" s="155">
        <f t="shared" ref="G185:I185" si="105">SUM(G186:G190)</f>
        <v>0</v>
      </c>
      <c r="H185" s="155">
        <f t="shared" si="105"/>
        <v>0</v>
      </c>
      <c r="I185" s="155">
        <f t="shared" si="105"/>
        <v>195411982</v>
      </c>
      <c r="J185" s="442">
        <f t="shared" si="97"/>
        <v>2068018</v>
      </c>
      <c r="O185" s="146" t="s">
        <v>617</v>
      </c>
      <c r="P185" s="154"/>
      <c r="Q185" s="154"/>
      <c r="R185" s="154"/>
      <c r="S185" s="159">
        <f t="shared" si="101"/>
        <v>0</v>
      </c>
      <c r="V185" s="477"/>
    </row>
    <row r="186" spans="3:22">
      <c r="C186" s="146" t="s">
        <v>618</v>
      </c>
      <c r="D186" s="146" t="s">
        <v>619</v>
      </c>
      <c r="E186" s="147"/>
      <c r="F186" s="154"/>
      <c r="G186" s="154"/>
      <c r="H186" s="154"/>
      <c r="I186" s="158">
        <f>+F186+G186-H186</f>
        <v>0</v>
      </c>
      <c r="J186" s="442">
        <f t="shared" si="97"/>
        <v>0</v>
      </c>
      <c r="O186" s="146" t="s">
        <v>620</v>
      </c>
      <c r="P186" s="154"/>
      <c r="Q186" s="154"/>
      <c r="R186" s="154"/>
      <c r="S186" s="159">
        <f t="shared" si="101"/>
        <v>0</v>
      </c>
      <c r="V186" s="477"/>
    </row>
    <row r="187" spans="3:22">
      <c r="C187" s="146" t="s">
        <v>621</v>
      </c>
      <c r="D187" s="146" t="s">
        <v>622</v>
      </c>
      <c r="E187" s="440">
        <v>197480000</v>
      </c>
      <c r="F187" s="441">
        <v>195411982</v>
      </c>
      <c r="G187" s="154"/>
      <c r="H187" s="154"/>
      <c r="I187" s="158">
        <f>+F187+G187-H187</f>
        <v>195411982</v>
      </c>
      <c r="J187" s="442">
        <f t="shared" si="97"/>
        <v>2068018</v>
      </c>
      <c r="O187" s="146" t="s">
        <v>623</v>
      </c>
      <c r="P187" s="154"/>
      <c r="Q187" s="154"/>
      <c r="R187" s="154"/>
      <c r="S187" s="159">
        <f t="shared" si="101"/>
        <v>0</v>
      </c>
      <c r="V187" s="477"/>
    </row>
    <row r="188" spans="3:22">
      <c r="C188" s="146" t="s">
        <v>624</v>
      </c>
      <c r="D188" s="146" t="s">
        <v>625</v>
      </c>
      <c r="E188" s="147"/>
      <c r="F188" s="154"/>
      <c r="G188" s="154"/>
      <c r="H188" s="154"/>
      <c r="I188" s="158">
        <f>+F188+G188-H188</f>
        <v>0</v>
      </c>
      <c r="J188" s="442">
        <f t="shared" si="97"/>
        <v>0</v>
      </c>
      <c r="O188" s="146" t="s">
        <v>626</v>
      </c>
      <c r="P188" s="154">
        <f>+I161</f>
        <v>0</v>
      </c>
      <c r="Q188" s="154"/>
      <c r="R188" s="154"/>
      <c r="S188" s="159">
        <f t="shared" si="101"/>
        <v>0</v>
      </c>
      <c r="V188" s="477"/>
    </row>
    <row r="189" spans="3:22">
      <c r="C189" s="146" t="s">
        <v>627</v>
      </c>
      <c r="D189" s="146" t="s">
        <v>628</v>
      </c>
      <c r="E189" s="147"/>
      <c r="F189" s="154"/>
      <c r="G189" s="154"/>
      <c r="H189" s="154"/>
      <c r="I189" s="158">
        <f>+F189+G189-H189</f>
        <v>0</v>
      </c>
      <c r="J189" s="442">
        <f t="shared" si="97"/>
        <v>0</v>
      </c>
      <c r="O189" s="146" t="s">
        <v>629</v>
      </c>
      <c r="P189" s="154">
        <f>+I162</f>
        <v>0</v>
      </c>
      <c r="Q189" s="154"/>
      <c r="R189" s="154"/>
      <c r="S189" s="159">
        <f t="shared" si="101"/>
        <v>0</v>
      </c>
      <c r="V189" s="477"/>
    </row>
    <row r="190" spans="3:22">
      <c r="C190" s="146" t="s">
        <v>630</v>
      </c>
      <c r="D190" s="146" t="s">
        <v>631</v>
      </c>
      <c r="E190" s="147"/>
      <c r="F190" s="154"/>
      <c r="G190" s="154"/>
      <c r="H190" s="154"/>
      <c r="I190" s="158">
        <f>+F190+G190-H190</f>
        <v>0</v>
      </c>
      <c r="J190" s="442">
        <f t="shared" si="97"/>
        <v>0</v>
      </c>
      <c r="O190" s="146" t="s">
        <v>632</v>
      </c>
      <c r="P190" s="154">
        <f>+I163</f>
        <v>0</v>
      </c>
      <c r="Q190" s="154"/>
      <c r="R190" s="154"/>
      <c r="S190" s="159">
        <f t="shared" si="101"/>
        <v>0</v>
      </c>
      <c r="V190" s="477"/>
    </row>
    <row r="191" spans="3:22">
      <c r="C191" s="156" t="s">
        <v>633</v>
      </c>
      <c r="D191" s="156" t="s">
        <v>634</v>
      </c>
      <c r="E191" s="155">
        <f>+E192+E198</f>
        <v>4855468000</v>
      </c>
      <c r="F191" s="155">
        <f t="shared" ref="F191:I191" si="106">+F192+F198</f>
        <v>4194674672</v>
      </c>
      <c r="G191" s="155">
        <f t="shared" si="106"/>
        <v>0</v>
      </c>
      <c r="H191" s="155">
        <f t="shared" si="106"/>
        <v>0</v>
      </c>
      <c r="I191" s="155">
        <f t="shared" si="106"/>
        <v>4194674672</v>
      </c>
      <c r="J191" s="442">
        <f t="shared" si="97"/>
        <v>660793328</v>
      </c>
      <c r="O191" s="146" t="s">
        <v>635</v>
      </c>
      <c r="P191" s="154">
        <f>+I164</f>
        <v>0</v>
      </c>
      <c r="Q191" s="154"/>
      <c r="R191" s="154"/>
      <c r="S191" s="159">
        <f t="shared" si="101"/>
        <v>0</v>
      </c>
      <c r="V191" s="477"/>
    </row>
    <row r="192" spans="3:22">
      <c r="C192" s="157" t="s">
        <v>636</v>
      </c>
      <c r="D192" s="157" t="s">
        <v>637</v>
      </c>
      <c r="E192" s="158">
        <f>SUM(E193:E197)</f>
        <v>4855468000</v>
      </c>
      <c r="F192" s="158">
        <f>SUM(F193:F197)</f>
        <v>4194674672</v>
      </c>
      <c r="G192" s="158">
        <f t="shared" ref="G192:I192" si="107">SUM(G193:G197)</f>
        <v>0</v>
      </c>
      <c r="H192" s="158">
        <f t="shared" si="107"/>
        <v>0</v>
      </c>
      <c r="I192" s="158">
        <f t="shared" si="107"/>
        <v>4194674672</v>
      </c>
      <c r="J192" s="442">
        <f t="shared" si="97"/>
        <v>660793328</v>
      </c>
      <c r="O192" s="146" t="s">
        <v>638</v>
      </c>
      <c r="P192" s="154">
        <f>+I165</f>
        <v>0</v>
      </c>
      <c r="Q192" s="154"/>
      <c r="R192" s="154"/>
      <c r="S192" s="159">
        <f t="shared" si="101"/>
        <v>0</v>
      </c>
      <c r="V192" s="477"/>
    </row>
    <row r="193" spans="3:22">
      <c r="C193" s="146" t="s">
        <v>639</v>
      </c>
      <c r="D193" s="146" t="s">
        <v>640</v>
      </c>
      <c r="E193" s="440">
        <v>4395778000</v>
      </c>
      <c r="F193" s="441">
        <v>3736694672</v>
      </c>
      <c r="G193" s="154"/>
      <c r="H193" s="154"/>
      <c r="I193" s="159">
        <f>+F193+G193-H193</f>
        <v>3736694672</v>
      </c>
      <c r="J193" s="442">
        <f t="shared" si="97"/>
        <v>659083328</v>
      </c>
      <c r="O193" s="146" t="s">
        <v>641</v>
      </c>
      <c r="P193" s="154"/>
      <c r="Q193" s="154"/>
      <c r="R193" s="154"/>
      <c r="S193" s="159">
        <f t="shared" si="101"/>
        <v>0</v>
      </c>
      <c r="V193" s="486"/>
    </row>
    <row r="194" spans="3:22">
      <c r="C194" s="146" t="s">
        <v>642</v>
      </c>
      <c r="D194" s="146" t="s">
        <v>643</v>
      </c>
      <c r="E194" s="440"/>
      <c r="F194" s="441"/>
      <c r="G194" s="154"/>
      <c r="H194" s="154"/>
      <c r="I194" s="159">
        <f>+F194+G194-H194</f>
        <v>0</v>
      </c>
      <c r="J194" s="442">
        <f t="shared" si="97"/>
        <v>0</v>
      </c>
      <c r="O194" s="146" t="s">
        <v>644</v>
      </c>
      <c r="P194" s="154"/>
      <c r="Q194" s="154"/>
      <c r="R194" s="154"/>
      <c r="S194" s="159">
        <f t="shared" si="101"/>
        <v>0</v>
      </c>
      <c r="V194" s="486"/>
    </row>
    <row r="195" spans="3:19">
      <c r="C195" s="146" t="s">
        <v>645</v>
      </c>
      <c r="D195" s="146" t="s">
        <v>646</v>
      </c>
      <c r="E195" s="440"/>
      <c r="F195" s="441"/>
      <c r="G195" s="154"/>
      <c r="H195" s="154"/>
      <c r="I195" s="159">
        <f>+F195+G195-H195</f>
        <v>0</v>
      </c>
      <c r="J195" s="442">
        <f t="shared" si="97"/>
        <v>0</v>
      </c>
      <c r="O195" s="157" t="s">
        <v>647</v>
      </c>
      <c r="P195" s="158">
        <f>SUM(P196:P208)</f>
        <v>0</v>
      </c>
      <c r="Q195" s="158">
        <f t="shared" ref="Q195:S195" si="108">SUM(Q196:Q208)</f>
        <v>0</v>
      </c>
      <c r="R195" s="158">
        <f t="shared" si="108"/>
        <v>0</v>
      </c>
      <c r="S195" s="158">
        <f t="shared" si="108"/>
        <v>0</v>
      </c>
    </row>
    <row r="196" spans="3:19">
      <c r="C196" s="146" t="s">
        <v>648</v>
      </c>
      <c r="D196" s="146" t="s">
        <v>649</v>
      </c>
      <c r="E196" s="440">
        <v>100300000</v>
      </c>
      <c r="F196" s="441">
        <v>100300000</v>
      </c>
      <c r="G196" s="154"/>
      <c r="H196" s="154"/>
      <c r="I196" s="159">
        <f>+F196+G196-H196</f>
        <v>100300000</v>
      </c>
      <c r="J196" s="442">
        <f t="shared" si="97"/>
        <v>0</v>
      </c>
      <c r="O196" s="160" t="s">
        <v>650</v>
      </c>
      <c r="P196" s="154"/>
      <c r="Q196" s="154"/>
      <c r="R196" s="154"/>
      <c r="S196" s="159">
        <f t="shared" ref="S196:S199" si="109">+P196+Q196-R196</f>
        <v>0</v>
      </c>
    </row>
    <row r="197" spans="3:19">
      <c r="C197" s="146" t="s">
        <v>651</v>
      </c>
      <c r="D197" s="146" t="s">
        <v>652</v>
      </c>
      <c r="E197" s="440">
        <v>359390000</v>
      </c>
      <c r="F197" s="441">
        <v>357680000</v>
      </c>
      <c r="G197" s="154"/>
      <c r="H197" s="154"/>
      <c r="I197" s="159">
        <f>+F197+G197-H197</f>
        <v>357680000</v>
      </c>
      <c r="J197" s="442">
        <f t="shared" si="97"/>
        <v>1710000</v>
      </c>
      <c r="O197" s="160" t="s">
        <v>653</v>
      </c>
      <c r="P197" s="154"/>
      <c r="Q197" s="154"/>
      <c r="R197" s="154"/>
      <c r="S197" s="159">
        <f t="shared" si="109"/>
        <v>0</v>
      </c>
    </row>
    <row r="198" spans="3:19">
      <c r="C198" s="157" t="s">
        <v>654</v>
      </c>
      <c r="D198" s="157" t="s">
        <v>655</v>
      </c>
      <c r="E198" s="158">
        <f>+E199</f>
        <v>0</v>
      </c>
      <c r="F198" s="158">
        <f t="shared" ref="F198:I198" si="110">+F199</f>
        <v>0</v>
      </c>
      <c r="G198" s="158">
        <f t="shared" si="110"/>
        <v>0</v>
      </c>
      <c r="H198" s="158">
        <f t="shared" si="110"/>
        <v>0</v>
      </c>
      <c r="I198" s="158">
        <f t="shared" si="110"/>
        <v>0</v>
      </c>
      <c r="O198" s="160" t="s">
        <v>656</v>
      </c>
      <c r="P198" s="154"/>
      <c r="Q198" s="154"/>
      <c r="R198" s="154"/>
      <c r="S198" s="159">
        <f t="shared" si="109"/>
        <v>0</v>
      </c>
    </row>
    <row r="199" spans="3:19">
      <c r="C199" s="146" t="s">
        <v>657</v>
      </c>
      <c r="D199" s="160" t="s">
        <v>658</v>
      </c>
      <c r="E199" s="147"/>
      <c r="F199" s="154"/>
      <c r="G199" s="154"/>
      <c r="H199" s="154"/>
      <c r="I199" s="159">
        <f>+F199+G199-H199</f>
        <v>0</v>
      </c>
      <c r="O199" s="146" t="s">
        <v>659</v>
      </c>
      <c r="P199" s="154">
        <f>+I167</f>
        <v>0</v>
      </c>
      <c r="Q199" s="154"/>
      <c r="R199" s="154"/>
      <c r="S199" s="159">
        <f t="shared" si="109"/>
        <v>0</v>
      </c>
    </row>
    <row r="200" spans="3:19">
      <c r="C200" s="156" t="s">
        <v>660</v>
      </c>
      <c r="D200" s="156" t="s">
        <v>661</v>
      </c>
      <c r="E200" s="155">
        <f>+E201+E208</f>
        <v>0</v>
      </c>
      <c r="F200" s="155">
        <f t="shared" ref="F200:I200" si="111">+F201+F208</f>
        <v>0</v>
      </c>
      <c r="G200" s="155">
        <f t="shared" si="111"/>
        <v>0</v>
      </c>
      <c r="H200" s="155">
        <f t="shared" si="111"/>
        <v>0</v>
      </c>
      <c r="I200" s="155">
        <f t="shared" si="111"/>
        <v>0</v>
      </c>
      <c r="O200" s="160" t="s">
        <v>662</v>
      </c>
      <c r="P200" s="154"/>
      <c r="Q200" s="154"/>
      <c r="R200" s="154"/>
      <c r="S200" s="159">
        <f t="shared" ref="S200:S208" si="112">+P200+Q200-R200</f>
        <v>0</v>
      </c>
    </row>
    <row r="201" spans="3:19">
      <c r="C201" s="157" t="s">
        <v>663</v>
      </c>
      <c r="D201" s="157" t="s">
        <v>664</v>
      </c>
      <c r="E201" s="158">
        <f>SUM(E202:E207)</f>
        <v>0</v>
      </c>
      <c r="F201" s="158">
        <f>SUM(F202:F207)</f>
        <v>0</v>
      </c>
      <c r="G201" s="158">
        <f t="shared" ref="G201:I201" si="113">SUM(G202:G207)</f>
        <v>0</v>
      </c>
      <c r="H201" s="158">
        <f t="shared" si="113"/>
        <v>0</v>
      </c>
      <c r="I201" s="158">
        <f t="shared" si="113"/>
        <v>0</v>
      </c>
      <c r="O201" s="160" t="s">
        <v>665</v>
      </c>
      <c r="P201" s="154"/>
      <c r="Q201" s="154"/>
      <c r="R201" s="154"/>
      <c r="S201" s="159">
        <f t="shared" si="112"/>
        <v>0</v>
      </c>
    </row>
    <row r="202" spans="3:19">
      <c r="C202" s="146" t="s">
        <v>666</v>
      </c>
      <c r="D202" s="146" t="s">
        <v>667</v>
      </c>
      <c r="E202" s="147"/>
      <c r="F202" s="154"/>
      <c r="G202" s="154"/>
      <c r="H202" s="154"/>
      <c r="I202" s="159">
        <f t="shared" ref="I202:I207" si="114">+F202+G202-H202</f>
        <v>0</v>
      </c>
      <c r="O202" s="160" t="s">
        <v>668</v>
      </c>
      <c r="P202" s="154"/>
      <c r="Q202" s="154"/>
      <c r="R202" s="154"/>
      <c r="S202" s="159">
        <f t="shared" si="112"/>
        <v>0</v>
      </c>
    </row>
    <row r="203" spans="3:19">
      <c r="C203" s="146" t="s">
        <v>669</v>
      </c>
      <c r="D203" s="146" t="s">
        <v>670</v>
      </c>
      <c r="E203" s="147"/>
      <c r="F203" s="154"/>
      <c r="G203" s="154"/>
      <c r="H203" s="154"/>
      <c r="I203" s="159">
        <f t="shared" si="114"/>
        <v>0</v>
      </c>
      <c r="O203" s="160" t="s">
        <v>671</v>
      </c>
      <c r="P203" s="154"/>
      <c r="Q203" s="154"/>
      <c r="R203" s="154"/>
      <c r="S203" s="159">
        <f t="shared" si="112"/>
        <v>0</v>
      </c>
    </row>
    <row r="204" spans="3:19">
      <c r="C204" s="146" t="s">
        <v>672</v>
      </c>
      <c r="D204" s="146" t="s">
        <v>673</v>
      </c>
      <c r="E204" s="147"/>
      <c r="F204" s="154"/>
      <c r="G204" s="154"/>
      <c r="H204" s="154"/>
      <c r="I204" s="159">
        <f t="shared" si="114"/>
        <v>0</v>
      </c>
      <c r="O204" s="160" t="s">
        <v>674</v>
      </c>
      <c r="P204" s="154"/>
      <c r="Q204" s="154"/>
      <c r="R204" s="154"/>
      <c r="S204" s="159">
        <f t="shared" si="112"/>
        <v>0</v>
      </c>
    </row>
    <row r="205" spans="3:19">
      <c r="C205" s="146" t="s">
        <v>675</v>
      </c>
      <c r="D205" s="146" t="s">
        <v>676</v>
      </c>
      <c r="E205" s="147"/>
      <c r="F205" s="154"/>
      <c r="G205" s="154"/>
      <c r="H205" s="154"/>
      <c r="I205" s="159">
        <f t="shared" si="114"/>
        <v>0</v>
      </c>
      <c r="O205" s="160" t="s">
        <v>677</v>
      </c>
      <c r="P205" s="154"/>
      <c r="Q205" s="154"/>
      <c r="R205" s="154"/>
      <c r="S205" s="159">
        <f t="shared" si="112"/>
        <v>0</v>
      </c>
    </row>
    <row r="206" spans="3:19">
      <c r="C206" s="146" t="s">
        <v>678</v>
      </c>
      <c r="D206" s="146" t="s">
        <v>679</v>
      </c>
      <c r="E206" s="147"/>
      <c r="F206" s="154"/>
      <c r="G206" s="154"/>
      <c r="H206" s="154"/>
      <c r="I206" s="159">
        <f t="shared" si="114"/>
        <v>0</v>
      </c>
      <c r="O206" s="160" t="s">
        <v>680</v>
      </c>
      <c r="P206" s="154"/>
      <c r="Q206" s="154"/>
      <c r="R206" s="154"/>
      <c r="S206" s="159">
        <f t="shared" si="112"/>
        <v>0</v>
      </c>
    </row>
    <row r="207" spans="3:19">
      <c r="C207" s="146" t="s">
        <v>681</v>
      </c>
      <c r="D207" s="146" t="s">
        <v>682</v>
      </c>
      <c r="E207" s="147"/>
      <c r="F207" s="154"/>
      <c r="G207" s="154"/>
      <c r="H207" s="154"/>
      <c r="I207" s="159">
        <f t="shared" si="114"/>
        <v>0</v>
      </c>
      <c r="O207" s="146" t="s">
        <v>683</v>
      </c>
      <c r="P207" s="154">
        <f>+I168</f>
        <v>0</v>
      </c>
      <c r="Q207" s="154"/>
      <c r="R207" s="154"/>
      <c r="S207" s="159">
        <f t="shared" si="112"/>
        <v>0</v>
      </c>
    </row>
    <row r="208" spans="3:19">
      <c r="C208" s="157" t="s">
        <v>684</v>
      </c>
      <c r="D208" s="157" t="s">
        <v>685</v>
      </c>
      <c r="E208" s="158">
        <f>+E209+E210</f>
        <v>0</v>
      </c>
      <c r="F208" s="158">
        <f t="shared" ref="F208:I208" si="115">+F209+F210</f>
        <v>0</v>
      </c>
      <c r="G208" s="158">
        <f t="shared" si="115"/>
        <v>0</v>
      </c>
      <c r="H208" s="158">
        <f t="shared" si="115"/>
        <v>0</v>
      </c>
      <c r="I208" s="158">
        <f t="shared" si="115"/>
        <v>0</v>
      </c>
      <c r="O208" s="160" t="s">
        <v>686</v>
      </c>
      <c r="P208" s="154"/>
      <c r="Q208" s="154"/>
      <c r="R208" s="154"/>
      <c r="S208" s="159">
        <f t="shared" si="112"/>
        <v>0</v>
      </c>
    </row>
    <row r="209" spans="3:19">
      <c r="C209" s="146" t="s">
        <v>687</v>
      </c>
      <c r="D209" s="146" t="s">
        <v>688</v>
      </c>
      <c r="E209" s="147"/>
      <c r="F209" s="154"/>
      <c r="G209" s="154"/>
      <c r="H209" s="154"/>
      <c r="I209" s="159">
        <f>+F209+G209-H209</f>
        <v>0</v>
      </c>
      <c r="O209" s="157" t="s">
        <v>689</v>
      </c>
      <c r="P209" s="158">
        <f>+P211</f>
        <v>0</v>
      </c>
      <c r="Q209" s="158">
        <f t="shared" ref="Q209:S209" si="116">+Q211</f>
        <v>0</v>
      </c>
      <c r="R209" s="158">
        <f t="shared" si="116"/>
        <v>0</v>
      </c>
      <c r="S209" s="158">
        <f t="shared" si="116"/>
        <v>0</v>
      </c>
    </row>
    <row r="210" spans="3:19">
      <c r="C210" s="146" t="s">
        <v>690</v>
      </c>
      <c r="D210" s="146" t="s">
        <v>691</v>
      </c>
      <c r="E210" s="147"/>
      <c r="F210" s="154"/>
      <c r="G210" s="154"/>
      <c r="H210" s="154"/>
      <c r="I210" s="159">
        <f>+F210+G210-H210</f>
        <v>0</v>
      </c>
      <c r="O210" s="157"/>
      <c r="P210" s="158"/>
      <c r="Q210" s="158"/>
      <c r="R210" s="158"/>
      <c r="S210" s="158"/>
    </row>
    <row r="211" spans="3:19">
      <c r="C211" s="156" t="s">
        <v>692</v>
      </c>
      <c r="D211" s="156" t="s">
        <v>693</v>
      </c>
      <c r="E211" s="155">
        <f>+E212</f>
        <v>0</v>
      </c>
      <c r="F211" s="155">
        <f t="shared" ref="F211:I211" si="117">+F212</f>
        <v>0</v>
      </c>
      <c r="G211" s="155">
        <f t="shared" si="117"/>
        <v>0</v>
      </c>
      <c r="H211" s="155">
        <f t="shared" si="117"/>
        <v>0</v>
      </c>
      <c r="I211" s="155">
        <f t="shared" si="117"/>
        <v>0</v>
      </c>
      <c r="O211" s="146" t="s">
        <v>694</v>
      </c>
      <c r="P211" s="154">
        <f>+I170</f>
        <v>0</v>
      </c>
      <c r="Q211" s="154"/>
      <c r="R211" s="154"/>
      <c r="S211" s="159">
        <f>P211+Q211-R211</f>
        <v>0</v>
      </c>
    </row>
    <row r="212" spans="3:19">
      <c r="C212" s="146" t="s">
        <v>695</v>
      </c>
      <c r="D212" s="146" t="s">
        <v>693</v>
      </c>
      <c r="E212" s="147"/>
      <c r="F212" s="161"/>
      <c r="G212" s="161"/>
      <c r="H212" s="161"/>
      <c r="I212" s="158">
        <f>+F212+G212-H212</f>
        <v>0</v>
      </c>
      <c r="O212" s="156" t="s">
        <v>696</v>
      </c>
      <c r="P212" s="155">
        <f>SUM(P213:P225)</f>
        <v>1548794330</v>
      </c>
      <c r="Q212" s="155">
        <f t="shared" ref="Q212:S212" si="118">SUM(Q213:Q225)</f>
        <v>0</v>
      </c>
      <c r="R212" s="155">
        <f t="shared" si="118"/>
        <v>0</v>
      </c>
      <c r="S212" s="155">
        <f t="shared" si="118"/>
        <v>1548794330</v>
      </c>
    </row>
    <row r="213" spans="3:19">
      <c r="C213" s="156" t="s">
        <v>697</v>
      </c>
      <c r="D213" s="156" t="s">
        <v>698</v>
      </c>
      <c r="E213" s="155">
        <f>+E214</f>
        <v>0</v>
      </c>
      <c r="F213" s="155">
        <f t="shared" ref="F213:I213" si="119">+F214</f>
        <v>0</v>
      </c>
      <c r="G213" s="155">
        <f t="shared" si="119"/>
        <v>0</v>
      </c>
      <c r="H213" s="155">
        <f t="shared" si="119"/>
        <v>0</v>
      </c>
      <c r="I213" s="155">
        <f t="shared" si="119"/>
        <v>0</v>
      </c>
      <c r="O213" s="146" t="s">
        <v>699</v>
      </c>
      <c r="P213" s="154">
        <f t="shared" ref="P213:P225" si="120">+I172</f>
        <v>1130881890</v>
      </c>
      <c r="Q213" s="154"/>
      <c r="R213" s="154"/>
      <c r="S213" s="158">
        <f t="shared" ref="S213:S225" si="121">+P213+Q213-R213</f>
        <v>1130881890</v>
      </c>
    </row>
    <row r="214" spans="3:19">
      <c r="C214" s="146" t="s">
        <v>700</v>
      </c>
      <c r="D214" s="146" t="s">
        <v>698</v>
      </c>
      <c r="E214" s="147"/>
      <c r="F214" s="161"/>
      <c r="G214" s="161"/>
      <c r="H214" s="161"/>
      <c r="I214" s="158">
        <f>+F214+G214-H214</f>
        <v>0</v>
      </c>
      <c r="O214" s="146" t="s">
        <v>701</v>
      </c>
      <c r="P214" s="154">
        <f t="shared" si="120"/>
        <v>15016320</v>
      </c>
      <c r="Q214" s="154"/>
      <c r="R214" s="154"/>
      <c r="S214" s="158">
        <f t="shared" si="121"/>
        <v>15016320</v>
      </c>
    </row>
    <row r="215" spans="3:19">
      <c r="C215" s="152" t="s">
        <v>702</v>
      </c>
      <c r="D215" s="152" t="s">
        <v>142</v>
      </c>
      <c r="E215" s="153">
        <f>+E216+E218+E220+E225+E227</f>
        <v>0</v>
      </c>
      <c r="F215" s="153">
        <f t="shared" ref="F215:I215" si="122">+F216+F218+F220+F225+F227</f>
        <v>0</v>
      </c>
      <c r="G215" s="153">
        <f t="shared" si="122"/>
        <v>0</v>
      </c>
      <c r="H215" s="153">
        <f t="shared" si="122"/>
        <v>0</v>
      </c>
      <c r="I215" s="153">
        <f t="shared" si="122"/>
        <v>0</v>
      </c>
      <c r="O215" s="146" t="s">
        <v>703</v>
      </c>
      <c r="P215" s="154">
        <f t="shared" si="120"/>
        <v>0</v>
      </c>
      <c r="Q215" s="154"/>
      <c r="R215" s="154"/>
      <c r="S215" s="158">
        <f t="shared" si="121"/>
        <v>0</v>
      </c>
    </row>
    <row r="216" spans="3:19">
      <c r="C216" s="156" t="s">
        <v>704</v>
      </c>
      <c r="D216" s="156" t="s">
        <v>705</v>
      </c>
      <c r="E216" s="155">
        <f>+E217</f>
        <v>0</v>
      </c>
      <c r="F216" s="155">
        <f t="shared" ref="F216:I216" si="123">+F217</f>
        <v>0</v>
      </c>
      <c r="G216" s="155">
        <f t="shared" si="123"/>
        <v>0</v>
      </c>
      <c r="H216" s="155">
        <f t="shared" si="123"/>
        <v>0</v>
      </c>
      <c r="I216" s="155">
        <f t="shared" si="123"/>
        <v>0</v>
      </c>
      <c r="O216" s="146" t="s">
        <v>706</v>
      </c>
      <c r="P216" s="154">
        <f t="shared" si="120"/>
        <v>20650000</v>
      </c>
      <c r="Q216" s="154"/>
      <c r="R216" s="154"/>
      <c r="S216" s="158">
        <f t="shared" si="121"/>
        <v>20650000</v>
      </c>
    </row>
    <row r="217" spans="3:19">
      <c r="C217" s="146" t="s">
        <v>707</v>
      </c>
      <c r="D217" s="146" t="s">
        <v>708</v>
      </c>
      <c r="E217" s="147"/>
      <c r="F217" s="154"/>
      <c r="G217" s="154"/>
      <c r="H217" s="154"/>
      <c r="I217" s="158">
        <f>+F217+G217-H217</f>
        <v>0</v>
      </c>
      <c r="O217" s="146" t="s">
        <v>709</v>
      </c>
      <c r="P217" s="154">
        <f t="shared" si="120"/>
        <v>0</v>
      </c>
      <c r="Q217" s="154"/>
      <c r="R217" s="154"/>
      <c r="S217" s="158">
        <f t="shared" si="121"/>
        <v>0</v>
      </c>
    </row>
    <row r="218" spans="3:19">
      <c r="C218" s="156" t="s">
        <v>710</v>
      </c>
      <c r="D218" s="156" t="s">
        <v>711</v>
      </c>
      <c r="E218" s="155">
        <f>+E219</f>
        <v>0</v>
      </c>
      <c r="F218" s="155">
        <f t="shared" ref="F218:I218" si="124">+F219</f>
        <v>0</v>
      </c>
      <c r="G218" s="155">
        <f t="shared" si="124"/>
        <v>0</v>
      </c>
      <c r="H218" s="155">
        <f t="shared" si="124"/>
        <v>0</v>
      </c>
      <c r="I218" s="155">
        <f t="shared" si="124"/>
        <v>0</v>
      </c>
      <c r="O218" s="146" t="s">
        <v>712</v>
      </c>
      <c r="P218" s="154">
        <f t="shared" si="120"/>
        <v>0</v>
      </c>
      <c r="Q218" s="154"/>
      <c r="R218" s="154"/>
      <c r="S218" s="158">
        <f t="shared" si="121"/>
        <v>0</v>
      </c>
    </row>
    <row r="219" spans="3:19">
      <c r="C219" s="146" t="s">
        <v>713</v>
      </c>
      <c r="D219" s="146" t="s">
        <v>714</v>
      </c>
      <c r="E219" s="147"/>
      <c r="F219" s="154"/>
      <c r="G219" s="154"/>
      <c r="H219" s="154"/>
      <c r="I219" s="158">
        <f>+F219+G219-H219</f>
        <v>0</v>
      </c>
      <c r="O219" s="146" t="s">
        <v>715</v>
      </c>
      <c r="P219" s="154">
        <f t="shared" si="120"/>
        <v>176110656</v>
      </c>
      <c r="Q219" s="154"/>
      <c r="R219" s="154"/>
      <c r="S219" s="158">
        <f t="shared" si="121"/>
        <v>176110656</v>
      </c>
    </row>
    <row r="220" spans="3:19">
      <c r="C220" s="156" t="s">
        <v>716</v>
      </c>
      <c r="D220" s="156" t="s">
        <v>717</v>
      </c>
      <c r="E220" s="155">
        <f>SUM(E221:E224)</f>
        <v>0</v>
      </c>
      <c r="F220" s="155">
        <f>SUM(F221:F224)</f>
        <v>0</v>
      </c>
      <c r="G220" s="155">
        <f t="shared" ref="G220:I220" si="125">SUM(G221:G224)</f>
        <v>0</v>
      </c>
      <c r="H220" s="155">
        <f t="shared" si="125"/>
        <v>0</v>
      </c>
      <c r="I220" s="155">
        <f t="shared" si="125"/>
        <v>0</v>
      </c>
      <c r="O220" s="146" t="s">
        <v>718</v>
      </c>
      <c r="P220" s="154">
        <f t="shared" si="120"/>
        <v>0</v>
      </c>
      <c r="Q220" s="154"/>
      <c r="R220" s="154"/>
      <c r="S220" s="158">
        <f t="shared" si="121"/>
        <v>0</v>
      </c>
    </row>
    <row r="221" spans="3:19">
      <c r="C221" s="146" t="s">
        <v>719</v>
      </c>
      <c r="D221" s="146" t="s">
        <v>720</v>
      </c>
      <c r="E221" s="147"/>
      <c r="F221" s="154"/>
      <c r="G221" s="154"/>
      <c r="H221" s="154"/>
      <c r="I221" s="158">
        <f>+F221+G221-H221</f>
        <v>0</v>
      </c>
      <c r="O221" s="146" t="s">
        <v>721</v>
      </c>
      <c r="P221" s="154">
        <f t="shared" si="120"/>
        <v>0</v>
      </c>
      <c r="Q221" s="154"/>
      <c r="R221" s="154"/>
      <c r="S221" s="158">
        <f t="shared" si="121"/>
        <v>0</v>
      </c>
    </row>
    <row r="222" spans="3:19">
      <c r="C222" s="146" t="s">
        <v>722</v>
      </c>
      <c r="D222" s="146" t="s">
        <v>723</v>
      </c>
      <c r="E222" s="147"/>
      <c r="F222" s="154"/>
      <c r="G222" s="154"/>
      <c r="H222" s="154"/>
      <c r="I222" s="158">
        <f>+F222+G222-H222</f>
        <v>0</v>
      </c>
      <c r="O222" s="146" t="s">
        <v>724</v>
      </c>
      <c r="P222" s="154">
        <f t="shared" si="120"/>
        <v>0</v>
      </c>
      <c r="Q222" s="154"/>
      <c r="R222" s="154"/>
      <c r="S222" s="158">
        <f t="shared" si="121"/>
        <v>0</v>
      </c>
    </row>
    <row r="223" spans="3:19">
      <c r="C223" s="146" t="s">
        <v>725</v>
      </c>
      <c r="D223" s="146" t="s">
        <v>726</v>
      </c>
      <c r="E223" s="147"/>
      <c r="F223" s="154"/>
      <c r="G223" s="154"/>
      <c r="H223" s="154"/>
      <c r="I223" s="158">
        <f>+F223+G223-H223</f>
        <v>0</v>
      </c>
      <c r="O223" s="146" t="s">
        <v>727</v>
      </c>
      <c r="P223" s="154">
        <f t="shared" si="120"/>
        <v>206135464</v>
      </c>
      <c r="Q223" s="154"/>
      <c r="R223" s="154"/>
      <c r="S223" s="158">
        <f t="shared" si="121"/>
        <v>206135464</v>
      </c>
    </row>
    <row r="224" spans="3:19">
      <c r="C224" s="146" t="s">
        <v>728</v>
      </c>
      <c r="D224" s="146" t="s">
        <v>729</v>
      </c>
      <c r="E224" s="147"/>
      <c r="F224" s="154"/>
      <c r="G224" s="154"/>
      <c r="H224" s="154"/>
      <c r="I224" s="158">
        <f>+F224+G224-H224</f>
        <v>0</v>
      </c>
      <c r="O224" s="146" t="s">
        <v>730</v>
      </c>
      <c r="P224" s="154">
        <f t="shared" si="120"/>
        <v>0</v>
      </c>
      <c r="Q224" s="154"/>
      <c r="R224" s="154"/>
      <c r="S224" s="158">
        <f t="shared" si="121"/>
        <v>0</v>
      </c>
    </row>
    <row r="225" spans="3:19">
      <c r="C225" s="156" t="s">
        <v>731</v>
      </c>
      <c r="D225" s="156" t="s">
        <v>732</v>
      </c>
      <c r="E225" s="155">
        <f>+E226</f>
        <v>0</v>
      </c>
      <c r="F225" s="155">
        <f t="shared" ref="F225:I225" si="126">+F226</f>
        <v>0</v>
      </c>
      <c r="G225" s="155">
        <f t="shared" si="126"/>
        <v>0</v>
      </c>
      <c r="H225" s="155">
        <f t="shared" si="126"/>
        <v>0</v>
      </c>
      <c r="I225" s="155">
        <f t="shared" si="126"/>
        <v>0</v>
      </c>
      <c r="O225" s="146" t="s">
        <v>733</v>
      </c>
      <c r="P225" s="154">
        <f t="shared" si="120"/>
        <v>0</v>
      </c>
      <c r="Q225" s="154"/>
      <c r="R225" s="154"/>
      <c r="S225" s="158">
        <f t="shared" si="121"/>
        <v>0</v>
      </c>
    </row>
    <row r="226" spans="3:19">
      <c r="C226" s="146" t="s">
        <v>734</v>
      </c>
      <c r="D226" s="146" t="s">
        <v>732</v>
      </c>
      <c r="E226" s="147"/>
      <c r="F226" s="161"/>
      <c r="G226" s="161"/>
      <c r="H226" s="161"/>
      <c r="I226" s="158">
        <f>+F226+G226-H226</f>
        <v>0</v>
      </c>
      <c r="O226" s="156" t="s">
        <v>735</v>
      </c>
      <c r="P226" s="155">
        <f>SUM(P227:P232)</f>
        <v>195411982</v>
      </c>
      <c r="Q226" s="155">
        <f t="shared" ref="Q226:S226" si="127">SUM(Q227:Q232)</f>
        <v>0</v>
      </c>
      <c r="R226" s="155">
        <f t="shared" si="127"/>
        <v>0</v>
      </c>
      <c r="S226" s="155">
        <f t="shared" si="127"/>
        <v>195411982</v>
      </c>
    </row>
    <row r="227" spans="3:19">
      <c r="C227" s="156" t="s">
        <v>736</v>
      </c>
      <c r="D227" s="156" t="s">
        <v>737</v>
      </c>
      <c r="E227" s="155">
        <f>+E228</f>
        <v>0</v>
      </c>
      <c r="F227" s="155">
        <f t="shared" ref="F227:I227" si="128">+F228</f>
        <v>0</v>
      </c>
      <c r="G227" s="155">
        <f t="shared" si="128"/>
        <v>0</v>
      </c>
      <c r="H227" s="155">
        <f t="shared" si="128"/>
        <v>0</v>
      </c>
      <c r="I227" s="155">
        <f t="shared" si="128"/>
        <v>0</v>
      </c>
      <c r="O227" s="146" t="s">
        <v>738</v>
      </c>
      <c r="P227" s="154">
        <f>+I186</f>
        <v>0</v>
      </c>
      <c r="Q227" s="154"/>
      <c r="R227" s="154"/>
      <c r="S227" s="158">
        <f t="shared" ref="S227:S232" si="129">+P227+Q227-R227</f>
        <v>0</v>
      </c>
    </row>
    <row r="228" spans="3:19">
      <c r="C228" s="146" t="s">
        <v>739</v>
      </c>
      <c r="D228" s="146" t="s">
        <v>740</v>
      </c>
      <c r="E228" s="147"/>
      <c r="F228" s="161"/>
      <c r="G228" s="161"/>
      <c r="H228" s="161"/>
      <c r="I228" s="158">
        <f>+F228+G228-H228</f>
        <v>0</v>
      </c>
      <c r="O228" s="146" t="s">
        <v>741</v>
      </c>
      <c r="P228" s="154">
        <f>+I187</f>
        <v>195411982</v>
      </c>
      <c r="Q228" s="154"/>
      <c r="R228" s="154"/>
      <c r="S228" s="158">
        <f t="shared" si="129"/>
        <v>195411982</v>
      </c>
    </row>
    <row r="229" spans="3:19">
      <c r="C229" s="152" t="s">
        <v>742</v>
      </c>
      <c r="D229" s="152" t="s">
        <v>147</v>
      </c>
      <c r="E229" s="153">
        <f>SUM(E230:E231)</f>
        <v>0</v>
      </c>
      <c r="F229" s="153">
        <f>SUM(F230:F231)</f>
        <v>0</v>
      </c>
      <c r="G229" s="153">
        <f t="shared" ref="G229:I229" si="130">SUM(G230:G231)</f>
        <v>0</v>
      </c>
      <c r="H229" s="153">
        <f t="shared" si="130"/>
        <v>0</v>
      </c>
      <c r="I229" s="153">
        <f t="shared" si="130"/>
        <v>0</v>
      </c>
      <c r="O229" s="146" t="s">
        <v>743</v>
      </c>
      <c r="P229" s="154">
        <f>+I188</f>
        <v>0</v>
      </c>
      <c r="Q229" s="154"/>
      <c r="R229" s="154"/>
      <c r="S229" s="158">
        <f t="shared" si="129"/>
        <v>0</v>
      </c>
    </row>
    <row r="230" spans="3:19">
      <c r="C230" s="146" t="s">
        <v>744</v>
      </c>
      <c r="D230" s="146" t="s">
        <v>745</v>
      </c>
      <c r="E230" s="147"/>
      <c r="F230" s="154"/>
      <c r="G230" s="154"/>
      <c r="H230" s="154"/>
      <c r="I230" s="155">
        <f>+F230+G230-H230</f>
        <v>0</v>
      </c>
      <c r="O230" s="146" t="s">
        <v>746</v>
      </c>
      <c r="P230" s="154">
        <f>+I189</f>
        <v>0</v>
      </c>
      <c r="Q230" s="154"/>
      <c r="R230" s="154"/>
      <c r="S230" s="158">
        <f t="shared" si="129"/>
        <v>0</v>
      </c>
    </row>
    <row r="231" spans="3:19">
      <c r="C231" s="146" t="s">
        <v>747</v>
      </c>
      <c r="D231" s="146" t="s">
        <v>748</v>
      </c>
      <c r="E231" s="147"/>
      <c r="F231" s="154"/>
      <c r="G231" s="154"/>
      <c r="H231" s="154"/>
      <c r="I231" s="155">
        <f>+F231+G231-H231</f>
        <v>0</v>
      </c>
      <c r="J231" s="478" t="s">
        <v>3</v>
      </c>
      <c r="K231" s="478" t="s">
        <v>749</v>
      </c>
      <c r="M231" s="479" t="s">
        <v>750</v>
      </c>
      <c r="N231" s="479" t="s">
        <v>751</v>
      </c>
      <c r="O231" s="146" t="s">
        <v>752</v>
      </c>
      <c r="P231" s="154">
        <f>+I190</f>
        <v>0</v>
      </c>
      <c r="Q231" s="154"/>
      <c r="R231" s="154"/>
      <c r="S231" s="158">
        <f t="shared" si="129"/>
        <v>0</v>
      </c>
    </row>
    <row r="232" spans="3:19">
      <c r="C232" s="150" t="s">
        <v>753</v>
      </c>
      <c r="D232" s="150" t="s">
        <v>159</v>
      </c>
      <c r="E232" s="151">
        <f t="shared" ref="E232:K232" si="131">+E233+E235+E254+E259+E265+E271</f>
        <v>475500000</v>
      </c>
      <c r="F232" s="151">
        <f t="shared" si="131"/>
        <v>443875000</v>
      </c>
      <c r="G232" s="151">
        <f t="shared" si="131"/>
        <v>0</v>
      </c>
      <c r="H232" s="151">
        <f t="shared" si="131"/>
        <v>0</v>
      </c>
      <c r="I232" s="151">
        <f t="shared" si="131"/>
        <v>443875000</v>
      </c>
      <c r="J232" s="480">
        <f t="shared" si="131"/>
        <v>475500000</v>
      </c>
      <c r="K232" s="480">
        <f t="shared" si="131"/>
        <v>443875000</v>
      </c>
      <c r="M232" s="481">
        <f>+J232-E232</f>
        <v>0</v>
      </c>
      <c r="N232" s="481">
        <f>+K232-I232</f>
        <v>0</v>
      </c>
      <c r="O232" s="146" t="s">
        <v>754</v>
      </c>
      <c r="P232" s="154"/>
      <c r="Q232" s="154"/>
      <c r="R232" s="154"/>
      <c r="S232" s="158">
        <f t="shared" si="129"/>
        <v>0</v>
      </c>
    </row>
    <row r="233" spans="3:19">
      <c r="C233" s="152" t="s">
        <v>755</v>
      </c>
      <c r="D233" s="152" t="s">
        <v>164</v>
      </c>
      <c r="E233" s="153">
        <f>+E234</f>
        <v>0</v>
      </c>
      <c r="F233" s="153">
        <f t="shared" ref="F233:K233" si="132">+F234</f>
        <v>0</v>
      </c>
      <c r="G233" s="153">
        <f t="shared" si="132"/>
        <v>0</v>
      </c>
      <c r="H233" s="153">
        <f t="shared" si="132"/>
        <v>0</v>
      </c>
      <c r="I233" s="153">
        <f t="shared" si="132"/>
        <v>0</v>
      </c>
      <c r="J233" s="482">
        <f t="shared" si="132"/>
        <v>0</v>
      </c>
      <c r="K233" s="482">
        <f t="shared" si="132"/>
        <v>0</v>
      </c>
      <c r="L233" s="483" t="s">
        <v>756</v>
      </c>
      <c r="O233" s="156" t="s">
        <v>757</v>
      </c>
      <c r="P233" s="155">
        <f>+P234+P240</f>
        <v>4194674672</v>
      </c>
      <c r="Q233" s="155">
        <f t="shared" ref="Q233:S233" si="133">+Q234+Q240</f>
        <v>0</v>
      </c>
      <c r="R233" s="155">
        <f t="shared" si="133"/>
        <v>0</v>
      </c>
      <c r="S233" s="155">
        <f t="shared" si="133"/>
        <v>4194674672</v>
      </c>
    </row>
    <row r="234" spans="3:19">
      <c r="C234" s="146" t="s">
        <v>758</v>
      </c>
      <c r="D234" s="146" t="s">
        <v>164</v>
      </c>
      <c r="E234" s="147"/>
      <c r="F234" s="154"/>
      <c r="G234" s="154"/>
      <c r="H234" s="154"/>
      <c r="I234" s="155">
        <f>F234+G234-H234</f>
        <v>0</v>
      </c>
      <c r="J234" s="484">
        <f>+E234</f>
        <v>0</v>
      </c>
      <c r="K234" s="484">
        <f>+I234</f>
        <v>0</v>
      </c>
      <c r="L234" s="485" t="s">
        <v>759</v>
      </c>
      <c r="O234" s="157" t="s">
        <v>760</v>
      </c>
      <c r="P234" s="158">
        <f>SUM(P235:P239)</f>
        <v>4194674672</v>
      </c>
      <c r="Q234" s="158">
        <f t="shared" ref="Q234:S234" si="134">SUM(Q235:Q239)</f>
        <v>0</v>
      </c>
      <c r="R234" s="158">
        <f t="shared" si="134"/>
        <v>0</v>
      </c>
      <c r="S234" s="158">
        <f t="shared" si="134"/>
        <v>4194674672</v>
      </c>
    </row>
    <row r="235" spans="3:19">
      <c r="C235" s="152" t="s">
        <v>761</v>
      </c>
      <c r="D235" s="152" t="s">
        <v>170</v>
      </c>
      <c r="E235" s="153">
        <f t="shared" ref="E235:K235" si="135">SUM(E236:E252)</f>
        <v>475500000</v>
      </c>
      <c r="F235" s="153">
        <f t="shared" si="135"/>
        <v>443875000</v>
      </c>
      <c r="G235" s="153">
        <f t="shared" si="135"/>
        <v>0</v>
      </c>
      <c r="H235" s="153">
        <f t="shared" si="135"/>
        <v>0</v>
      </c>
      <c r="I235" s="153">
        <f t="shared" si="135"/>
        <v>443875000</v>
      </c>
      <c r="J235" s="482">
        <f t="shared" si="135"/>
        <v>475500000</v>
      </c>
      <c r="K235" s="482">
        <f t="shared" si="135"/>
        <v>443875000</v>
      </c>
      <c r="L235" s="483" t="s">
        <v>762</v>
      </c>
      <c r="O235" s="146" t="s">
        <v>763</v>
      </c>
      <c r="P235" s="154">
        <f>+I193</f>
        <v>3736694672</v>
      </c>
      <c r="Q235" s="154"/>
      <c r="R235" s="154"/>
      <c r="S235" s="159">
        <f>+P235+Q235-R235</f>
        <v>3736694672</v>
      </c>
    </row>
    <row r="236" spans="3:19">
      <c r="C236" s="146" t="s">
        <v>764</v>
      </c>
      <c r="D236" s="146" t="s">
        <v>765</v>
      </c>
      <c r="E236" s="147"/>
      <c r="F236" s="154"/>
      <c r="G236" s="154"/>
      <c r="H236" s="154"/>
      <c r="I236" s="155">
        <f t="shared" ref="I236:I252" si="136">+F236+G236-H236</f>
        <v>0</v>
      </c>
      <c r="J236" s="484">
        <f>+E236</f>
        <v>0</v>
      </c>
      <c r="K236" s="484">
        <f>+I236</f>
        <v>0</v>
      </c>
      <c r="L236" s="485" t="s">
        <v>766</v>
      </c>
      <c r="O236" s="146" t="s">
        <v>767</v>
      </c>
      <c r="P236" s="154">
        <f>+I194</f>
        <v>0</v>
      </c>
      <c r="Q236" s="154"/>
      <c r="R236" s="154"/>
      <c r="S236" s="159">
        <f>+P236+Q236-R236</f>
        <v>0</v>
      </c>
    </row>
    <row r="237" spans="3:19">
      <c r="C237" s="146" t="s">
        <v>768</v>
      </c>
      <c r="D237" s="146" t="s">
        <v>769</v>
      </c>
      <c r="E237" s="147"/>
      <c r="F237" s="154"/>
      <c r="G237" s="154"/>
      <c r="H237" s="154"/>
      <c r="I237" s="155">
        <f t="shared" si="136"/>
        <v>0</v>
      </c>
      <c r="J237" s="484">
        <f t="shared" ref="J237:J252" si="137">+E237</f>
        <v>0</v>
      </c>
      <c r="K237" s="484">
        <f t="shared" ref="K237:K252" si="138">+I237</f>
        <v>0</v>
      </c>
      <c r="L237" s="485" t="s">
        <v>770</v>
      </c>
      <c r="O237" s="146" t="s">
        <v>771</v>
      </c>
      <c r="P237" s="154">
        <f>+I195</f>
        <v>0</v>
      </c>
      <c r="Q237" s="154"/>
      <c r="R237" s="154"/>
      <c r="S237" s="159">
        <f>+P237+Q237-R237</f>
        <v>0</v>
      </c>
    </row>
    <row r="238" spans="3:19">
      <c r="C238" s="146" t="s">
        <v>772</v>
      </c>
      <c r="D238" s="146" t="s">
        <v>773</v>
      </c>
      <c r="E238" s="147"/>
      <c r="F238" s="154"/>
      <c r="G238" s="154"/>
      <c r="H238" s="154"/>
      <c r="I238" s="155">
        <f t="shared" si="136"/>
        <v>0</v>
      </c>
      <c r="J238" s="484">
        <f t="shared" si="137"/>
        <v>0</v>
      </c>
      <c r="K238" s="484">
        <f t="shared" si="138"/>
        <v>0</v>
      </c>
      <c r="L238" s="485" t="s">
        <v>774</v>
      </c>
      <c r="O238" s="146" t="s">
        <v>775</v>
      </c>
      <c r="P238" s="154">
        <f>+I196</f>
        <v>100300000</v>
      </c>
      <c r="Q238" s="154"/>
      <c r="R238" s="154"/>
      <c r="S238" s="159">
        <f>+P238+Q238-R238</f>
        <v>100300000</v>
      </c>
    </row>
    <row r="239" spans="3:19">
      <c r="C239" s="146" t="s">
        <v>776</v>
      </c>
      <c r="D239" s="146" t="s">
        <v>777</v>
      </c>
      <c r="E239" s="147"/>
      <c r="F239" s="154"/>
      <c r="G239" s="154"/>
      <c r="H239" s="154"/>
      <c r="I239" s="155">
        <f t="shared" si="136"/>
        <v>0</v>
      </c>
      <c r="J239" s="484">
        <f t="shared" si="137"/>
        <v>0</v>
      </c>
      <c r="K239" s="484">
        <f t="shared" si="138"/>
        <v>0</v>
      </c>
      <c r="L239" s="485" t="s">
        <v>778</v>
      </c>
      <c r="O239" s="146" t="s">
        <v>779</v>
      </c>
      <c r="P239" s="154">
        <f>+I197</f>
        <v>357680000</v>
      </c>
      <c r="Q239" s="154"/>
      <c r="R239" s="154"/>
      <c r="S239" s="159">
        <f>+P239+Q239-R239</f>
        <v>357680000</v>
      </c>
    </row>
    <row r="240" spans="3:19">
      <c r="C240" s="146" t="s">
        <v>780</v>
      </c>
      <c r="D240" s="146" t="s">
        <v>781</v>
      </c>
      <c r="E240" s="440">
        <v>5500000</v>
      </c>
      <c r="F240" s="441">
        <v>5450000</v>
      </c>
      <c r="G240" s="154"/>
      <c r="H240" s="154"/>
      <c r="I240" s="155">
        <f t="shared" si="136"/>
        <v>5450000</v>
      </c>
      <c r="J240" s="484">
        <f t="shared" si="137"/>
        <v>5500000</v>
      </c>
      <c r="K240" s="484">
        <f t="shared" si="138"/>
        <v>5450000</v>
      </c>
      <c r="L240" s="485" t="s">
        <v>782</v>
      </c>
      <c r="O240" s="157" t="s">
        <v>783</v>
      </c>
      <c r="P240" s="158">
        <f>+P241</f>
        <v>0</v>
      </c>
      <c r="Q240" s="158">
        <f t="shared" ref="Q240:S240" si="139">+Q241</f>
        <v>0</v>
      </c>
      <c r="R240" s="158">
        <f t="shared" si="139"/>
        <v>0</v>
      </c>
      <c r="S240" s="158">
        <f t="shared" si="139"/>
        <v>0</v>
      </c>
    </row>
    <row r="241" spans="3:19">
      <c r="C241" s="146" t="s">
        <v>784</v>
      </c>
      <c r="D241" s="146" t="s">
        <v>785</v>
      </c>
      <c r="E241" s="440">
        <v>122500000</v>
      </c>
      <c r="F241" s="441">
        <v>92800000</v>
      </c>
      <c r="G241" s="154"/>
      <c r="H241" s="154"/>
      <c r="I241" s="155">
        <f t="shared" si="136"/>
        <v>92800000</v>
      </c>
      <c r="J241" s="484">
        <f t="shared" si="137"/>
        <v>122500000</v>
      </c>
      <c r="K241" s="484">
        <f t="shared" si="138"/>
        <v>92800000</v>
      </c>
      <c r="L241" s="485" t="s">
        <v>786</v>
      </c>
      <c r="O241" s="160" t="s">
        <v>787</v>
      </c>
      <c r="P241" s="154">
        <f>+I199</f>
        <v>0</v>
      </c>
      <c r="Q241" s="154"/>
      <c r="R241" s="154"/>
      <c r="S241" s="159">
        <f>+P241+Q241-R241</f>
        <v>0</v>
      </c>
    </row>
    <row r="242" spans="3:19">
      <c r="C242" s="146" t="s">
        <v>788</v>
      </c>
      <c r="D242" s="146" t="s">
        <v>789</v>
      </c>
      <c r="E242" s="440"/>
      <c r="F242" s="441"/>
      <c r="G242" s="154"/>
      <c r="H242" s="154"/>
      <c r="I242" s="155">
        <f t="shared" si="136"/>
        <v>0</v>
      </c>
      <c r="J242" s="484">
        <f t="shared" si="137"/>
        <v>0</v>
      </c>
      <c r="K242" s="484">
        <f t="shared" si="138"/>
        <v>0</v>
      </c>
      <c r="L242" s="485" t="s">
        <v>790</v>
      </c>
      <c r="O242" s="156" t="s">
        <v>791</v>
      </c>
      <c r="P242" s="155">
        <f>+P243+P251</f>
        <v>0</v>
      </c>
      <c r="Q242" s="155">
        <f t="shared" ref="Q242:S242" si="140">+Q243+Q251</f>
        <v>0</v>
      </c>
      <c r="R242" s="155">
        <f t="shared" si="140"/>
        <v>0</v>
      </c>
      <c r="S242" s="155">
        <f t="shared" si="140"/>
        <v>0</v>
      </c>
    </row>
    <row r="243" spans="3:19">
      <c r="C243" s="146" t="s">
        <v>792</v>
      </c>
      <c r="D243" s="146" t="s">
        <v>793</v>
      </c>
      <c r="E243" s="440"/>
      <c r="F243" s="441"/>
      <c r="G243" s="154"/>
      <c r="H243" s="154"/>
      <c r="I243" s="155">
        <f t="shared" si="136"/>
        <v>0</v>
      </c>
      <c r="J243" s="484">
        <f t="shared" si="137"/>
        <v>0</v>
      </c>
      <c r="K243" s="484">
        <f t="shared" si="138"/>
        <v>0</v>
      </c>
      <c r="L243" s="485" t="s">
        <v>794</v>
      </c>
      <c r="O243" s="157" t="s">
        <v>795</v>
      </c>
      <c r="P243" s="158">
        <f>SUM(P244:P250)</f>
        <v>0</v>
      </c>
      <c r="Q243" s="158">
        <f t="shared" ref="Q243:S243" si="141">SUM(Q244:Q250)</f>
        <v>0</v>
      </c>
      <c r="R243" s="158">
        <f t="shared" si="141"/>
        <v>0</v>
      </c>
      <c r="S243" s="158">
        <f t="shared" si="141"/>
        <v>0</v>
      </c>
    </row>
    <row r="244" spans="3:19">
      <c r="C244" s="146" t="s">
        <v>796</v>
      </c>
      <c r="D244" s="146" t="s">
        <v>797</v>
      </c>
      <c r="E244" s="440">
        <v>347500000</v>
      </c>
      <c r="F244" s="441">
        <v>345625000</v>
      </c>
      <c r="G244" s="154"/>
      <c r="H244" s="154"/>
      <c r="I244" s="155">
        <f t="shared" si="136"/>
        <v>345625000</v>
      </c>
      <c r="J244" s="484">
        <f t="shared" si="137"/>
        <v>347500000</v>
      </c>
      <c r="K244" s="484">
        <f t="shared" si="138"/>
        <v>345625000</v>
      </c>
      <c r="L244" s="485" t="s">
        <v>798</v>
      </c>
      <c r="O244" s="146" t="s">
        <v>799</v>
      </c>
      <c r="P244" s="154">
        <f>+I202</f>
        <v>0</v>
      </c>
      <c r="Q244" s="154"/>
      <c r="R244" s="154"/>
      <c r="S244" s="159">
        <f t="shared" ref="S244:S250" si="142">+P244+Q244-R244</f>
        <v>0</v>
      </c>
    </row>
    <row r="245" spans="3:19">
      <c r="C245" s="146" t="s">
        <v>800</v>
      </c>
      <c r="D245" s="146" t="s">
        <v>801</v>
      </c>
      <c r="E245" s="147"/>
      <c r="F245" s="154"/>
      <c r="G245" s="154"/>
      <c r="H245" s="154"/>
      <c r="I245" s="155">
        <f t="shared" si="136"/>
        <v>0</v>
      </c>
      <c r="J245" s="484">
        <f t="shared" si="137"/>
        <v>0</v>
      </c>
      <c r="K245" s="484">
        <f t="shared" si="138"/>
        <v>0</v>
      </c>
      <c r="L245" s="485" t="s">
        <v>802</v>
      </c>
      <c r="O245" s="146" t="s">
        <v>803</v>
      </c>
      <c r="P245" s="154">
        <f>+I203</f>
        <v>0</v>
      </c>
      <c r="Q245" s="154"/>
      <c r="R245" s="154"/>
      <c r="S245" s="159">
        <f t="shared" si="142"/>
        <v>0</v>
      </c>
    </row>
    <row r="246" spans="3:19">
      <c r="C246" s="146" t="s">
        <v>804</v>
      </c>
      <c r="D246" s="146" t="s">
        <v>805</v>
      </c>
      <c r="E246" s="147"/>
      <c r="F246" s="154"/>
      <c r="G246" s="154"/>
      <c r="H246" s="154"/>
      <c r="I246" s="155">
        <f t="shared" si="136"/>
        <v>0</v>
      </c>
      <c r="J246" s="484">
        <f t="shared" ref="J246" si="143">+E246</f>
        <v>0</v>
      </c>
      <c r="K246" s="484">
        <f t="shared" ref="K246" si="144">+I246</f>
        <v>0</v>
      </c>
      <c r="L246" s="146" t="s">
        <v>805</v>
      </c>
      <c r="O246" s="146"/>
      <c r="P246" s="154"/>
      <c r="Q246" s="154"/>
      <c r="R246" s="154"/>
      <c r="S246" s="159"/>
    </row>
    <row r="247" spans="3:19">
      <c r="C247" s="146" t="s">
        <v>806</v>
      </c>
      <c r="D247" s="146" t="s">
        <v>807</v>
      </c>
      <c r="E247" s="147"/>
      <c r="F247" s="154"/>
      <c r="G247" s="154"/>
      <c r="H247" s="154"/>
      <c r="I247" s="155">
        <f t="shared" si="136"/>
        <v>0</v>
      </c>
      <c r="J247" s="484">
        <f t="shared" si="137"/>
        <v>0</v>
      </c>
      <c r="K247" s="484">
        <f t="shared" si="138"/>
        <v>0</v>
      </c>
      <c r="L247" s="485" t="s">
        <v>808</v>
      </c>
      <c r="O247" s="146" t="s">
        <v>809</v>
      </c>
      <c r="P247" s="154">
        <f>+I204</f>
        <v>0</v>
      </c>
      <c r="Q247" s="154"/>
      <c r="R247" s="154"/>
      <c r="S247" s="159">
        <f t="shared" si="142"/>
        <v>0</v>
      </c>
    </row>
    <row r="248" spans="3:19">
      <c r="C248" s="146" t="s">
        <v>810</v>
      </c>
      <c r="D248" s="146" t="s">
        <v>811</v>
      </c>
      <c r="E248" s="147"/>
      <c r="F248" s="154"/>
      <c r="G248" s="154"/>
      <c r="H248" s="154"/>
      <c r="I248" s="155">
        <f t="shared" si="136"/>
        <v>0</v>
      </c>
      <c r="J248" s="484">
        <f t="shared" si="137"/>
        <v>0</v>
      </c>
      <c r="K248" s="484">
        <f t="shared" si="138"/>
        <v>0</v>
      </c>
      <c r="L248" s="485" t="s">
        <v>812</v>
      </c>
      <c r="O248" s="146" t="s">
        <v>813</v>
      </c>
      <c r="P248" s="154">
        <f>+I205</f>
        <v>0</v>
      </c>
      <c r="Q248" s="154"/>
      <c r="R248" s="154"/>
      <c r="S248" s="159">
        <f t="shared" si="142"/>
        <v>0</v>
      </c>
    </row>
    <row r="249" spans="3:19">
      <c r="C249" s="146" t="s">
        <v>814</v>
      </c>
      <c r="D249" s="146" t="s">
        <v>815</v>
      </c>
      <c r="E249" s="147"/>
      <c r="F249" s="154"/>
      <c r="G249" s="154"/>
      <c r="H249" s="154"/>
      <c r="I249" s="155">
        <f t="shared" si="136"/>
        <v>0</v>
      </c>
      <c r="J249" s="484">
        <f t="shared" si="137"/>
        <v>0</v>
      </c>
      <c r="K249" s="484">
        <f t="shared" si="138"/>
        <v>0</v>
      </c>
      <c r="L249" s="485" t="s">
        <v>816</v>
      </c>
      <c r="O249" s="146" t="s">
        <v>817</v>
      </c>
      <c r="P249" s="154">
        <f>+I206</f>
        <v>0</v>
      </c>
      <c r="Q249" s="154"/>
      <c r="R249" s="154"/>
      <c r="S249" s="159">
        <f t="shared" si="142"/>
        <v>0</v>
      </c>
    </row>
    <row r="250" spans="3:19">
      <c r="C250" s="146" t="s">
        <v>818</v>
      </c>
      <c r="D250" s="146" t="s">
        <v>819</v>
      </c>
      <c r="E250" s="147"/>
      <c r="F250" s="154"/>
      <c r="G250" s="154"/>
      <c r="H250" s="154"/>
      <c r="I250" s="155">
        <f t="shared" si="136"/>
        <v>0</v>
      </c>
      <c r="J250" s="484">
        <f t="shared" si="137"/>
        <v>0</v>
      </c>
      <c r="K250" s="484">
        <f t="shared" si="138"/>
        <v>0</v>
      </c>
      <c r="L250" s="485" t="s">
        <v>820</v>
      </c>
      <c r="O250" s="146" t="s">
        <v>821</v>
      </c>
      <c r="P250" s="154">
        <f>+I207</f>
        <v>0</v>
      </c>
      <c r="Q250" s="154"/>
      <c r="R250" s="154"/>
      <c r="S250" s="159">
        <f t="shared" si="142"/>
        <v>0</v>
      </c>
    </row>
    <row r="251" spans="3:19">
      <c r="C251" s="146" t="s">
        <v>822</v>
      </c>
      <c r="D251" s="146" t="s">
        <v>823</v>
      </c>
      <c r="E251" s="147"/>
      <c r="F251" s="154"/>
      <c r="G251" s="154"/>
      <c r="H251" s="154"/>
      <c r="I251" s="155">
        <f t="shared" si="136"/>
        <v>0</v>
      </c>
      <c r="J251" s="484">
        <f t="shared" si="137"/>
        <v>0</v>
      </c>
      <c r="K251" s="484">
        <f t="shared" si="138"/>
        <v>0</v>
      </c>
      <c r="L251" s="485" t="s">
        <v>824</v>
      </c>
      <c r="O251" s="157" t="s">
        <v>825</v>
      </c>
      <c r="P251" s="158">
        <f>+P252+P253</f>
        <v>0</v>
      </c>
      <c r="Q251" s="158">
        <f t="shared" ref="Q251:S251" si="145">+Q252+Q253</f>
        <v>0</v>
      </c>
      <c r="R251" s="158">
        <f t="shared" si="145"/>
        <v>0</v>
      </c>
      <c r="S251" s="158">
        <f t="shared" si="145"/>
        <v>0</v>
      </c>
    </row>
    <row r="252" spans="3:19">
      <c r="C252" s="146" t="s">
        <v>826</v>
      </c>
      <c r="D252" s="146" t="s">
        <v>827</v>
      </c>
      <c r="E252" s="147"/>
      <c r="F252" s="154"/>
      <c r="G252" s="154"/>
      <c r="H252" s="154"/>
      <c r="I252" s="155">
        <f t="shared" si="136"/>
        <v>0</v>
      </c>
      <c r="J252" s="484">
        <f t="shared" si="137"/>
        <v>0</v>
      </c>
      <c r="K252" s="484">
        <f t="shared" si="138"/>
        <v>0</v>
      </c>
      <c r="L252" s="485" t="s">
        <v>828</v>
      </c>
      <c r="O252" s="146" t="s">
        <v>829</v>
      </c>
      <c r="P252" s="154">
        <f>+I209</f>
        <v>0</v>
      </c>
      <c r="Q252" s="154"/>
      <c r="R252" s="154"/>
      <c r="S252" s="159">
        <f>+P252+Q252-R252</f>
        <v>0</v>
      </c>
    </row>
    <row r="253" spans="3:19">
      <c r="C253" s="146"/>
      <c r="D253" s="146"/>
      <c r="E253" s="147"/>
      <c r="F253" s="154"/>
      <c r="G253" s="154"/>
      <c r="H253" s="154"/>
      <c r="I253" s="155"/>
      <c r="J253" s="484"/>
      <c r="K253" s="484"/>
      <c r="L253" s="485"/>
      <c r="O253" s="146" t="s">
        <v>691</v>
      </c>
      <c r="P253" s="154">
        <f>+I210</f>
        <v>0</v>
      </c>
      <c r="Q253" s="154"/>
      <c r="R253" s="154"/>
      <c r="S253" s="159">
        <f>+P253+Q253-R253</f>
        <v>0</v>
      </c>
    </row>
    <row r="254" spans="3:19">
      <c r="C254" s="152" t="s">
        <v>830</v>
      </c>
      <c r="D254" s="152" t="s">
        <v>175</v>
      </c>
      <c r="E254" s="153">
        <f>SUM(E255:E258)</f>
        <v>0</v>
      </c>
      <c r="F254" s="153">
        <f t="shared" ref="F254:K254" si="146">SUM(F255:F258)</f>
        <v>0</v>
      </c>
      <c r="G254" s="153">
        <f t="shared" si="146"/>
        <v>0</v>
      </c>
      <c r="H254" s="153">
        <f t="shared" si="146"/>
        <v>0</v>
      </c>
      <c r="I254" s="153">
        <f t="shared" si="146"/>
        <v>0</v>
      </c>
      <c r="J254" s="482">
        <f t="shared" si="146"/>
        <v>0</v>
      </c>
      <c r="K254" s="482">
        <f t="shared" si="146"/>
        <v>0</v>
      </c>
      <c r="L254" s="483" t="s">
        <v>831</v>
      </c>
      <c r="O254" s="156" t="s">
        <v>832</v>
      </c>
      <c r="P254" s="155">
        <f>+P255</f>
        <v>0</v>
      </c>
      <c r="Q254" s="155">
        <f t="shared" ref="Q254:S254" si="147">+Q255</f>
        <v>0</v>
      </c>
      <c r="R254" s="155">
        <f t="shared" si="147"/>
        <v>0</v>
      </c>
      <c r="S254" s="155">
        <f t="shared" si="147"/>
        <v>0</v>
      </c>
    </row>
    <row r="255" spans="3:19">
      <c r="C255" s="146" t="s">
        <v>833</v>
      </c>
      <c r="D255" s="146" t="s">
        <v>834</v>
      </c>
      <c r="E255" s="147"/>
      <c r="F255" s="154"/>
      <c r="G255" s="154"/>
      <c r="H255" s="154"/>
      <c r="I255" s="155">
        <f>+F255+G255-H255</f>
        <v>0</v>
      </c>
      <c r="J255" s="484">
        <f>E255</f>
        <v>0</v>
      </c>
      <c r="K255" s="484">
        <f>I255</f>
        <v>0</v>
      </c>
      <c r="L255" s="485" t="s">
        <v>835</v>
      </c>
      <c r="O255" s="146" t="s">
        <v>832</v>
      </c>
      <c r="P255" s="161">
        <f>+I212</f>
        <v>0</v>
      </c>
      <c r="Q255" s="161"/>
      <c r="R255" s="161"/>
      <c r="S255" s="158">
        <f>+P255+Q255-R255</f>
        <v>0</v>
      </c>
    </row>
    <row r="256" spans="3:19">
      <c r="C256" s="146" t="s">
        <v>836</v>
      </c>
      <c r="D256" s="146" t="s">
        <v>837</v>
      </c>
      <c r="E256" s="147"/>
      <c r="F256" s="154"/>
      <c r="G256" s="154"/>
      <c r="H256" s="154"/>
      <c r="I256" s="155">
        <f t="shared" ref="I256:I258" si="148">+F256+G256-H256</f>
        <v>0</v>
      </c>
      <c r="J256" s="484">
        <f t="shared" ref="J256:J258" si="149">E256</f>
        <v>0</v>
      </c>
      <c r="K256" s="484">
        <f t="shared" ref="K256:K258" si="150">I256</f>
        <v>0</v>
      </c>
      <c r="L256" s="485" t="s">
        <v>838</v>
      </c>
      <c r="O256" s="156" t="s">
        <v>839</v>
      </c>
      <c r="P256" s="155">
        <f>+P257</f>
        <v>0</v>
      </c>
      <c r="Q256" s="155">
        <f t="shared" ref="Q256:S256" si="151">+Q257</f>
        <v>0</v>
      </c>
      <c r="R256" s="155">
        <f t="shared" si="151"/>
        <v>0</v>
      </c>
      <c r="S256" s="155">
        <f t="shared" si="151"/>
        <v>0</v>
      </c>
    </row>
    <row r="257" spans="3:19">
      <c r="C257" s="146" t="s">
        <v>840</v>
      </c>
      <c r="D257" s="146" t="s">
        <v>841</v>
      </c>
      <c r="E257" s="147"/>
      <c r="F257" s="154"/>
      <c r="G257" s="154"/>
      <c r="H257" s="154"/>
      <c r="I257" s="155">
        <f t="shared" si="148"/>
        <v>0</v>
      </c>
      <c r="J257" s="484">
        <f t="shared" si="149"/>
        <v>0</v>
      </c>
      <c r="K257" s="484">
        <f t="shared" si="150"/>
        <v>0</v>
      </c>
      <c r="L257" s="485" t="s">
        <v>842</v>
      </c>
      <c r="O257" s="146" t="s">
        <v>839</v>
      </c>
      <c r="P257" s="161">
        <f>+I214</f>
        <v>0</v>
      </c>
      <c r="Q257" s="161"/>
      <c r="R257" s="161"/>
      <c r="S257" s="158">
        <f>+P257+Q257-R257</f>
        <v>0</v>
      </c>
    </row>
    <row r="258" spans="3:19">
      <c r="C258" s="146" t="s">
        <v>843</v>
      </c>
      <c r="D258" s="146" t="s">
        <v>844</v>
      </c>
      <c r="E258" s="147"/>
      <c r="F258" s="154"/>
      <c r="G258" s="154"/>
      <c r="H258" s="154"/>
      <c r="I258" s="155">
        <f t="shared" si="148"/>
        <v>0</v>
      </c>
      <c r="J258" s="484">
        <f t="shared" si="149"/>
        <v>0</v>
      </c>
      <c r="K258" s="484">
        <f t="shared" si="150"/>
        <v>0</v>
      </c>
      <c r="L258" s="485" t="s">
        <v>845</v>
      </c>
      <c r="O258" s="152" t="s">
        <v>846</v>
      </c>
      <c r="P258" s="153">
        <f>+P259+P261+P263+P268+P270</f>
        <v>0</v>
      </c>
      <c r="Q258" s="153">
        <f t="shared" ref="Q258:S258" si="152">+Q259+Q261+Q263+Q268+Q270</f>
        <v>0</v>
      </c>
      <c r="R258" s="153">
        <f t="shared" si="152"/>
        <v>0</v>
      </c>
      <c r="S258" s="153">
        <f t="shared" si="152"/>
        <v>0</v>
      </c>
    </row>
    <row r="259" spans="3:19">
      <c r="C259" s="152" t="s">
        <v>847</v>
      </c>
      <c r="D259" s="152" t="s">
        <v>848</v>
      </c>
      <c r="E259" s="153">
        <f>SUM(E260:E264)</f>
        <v>0</v>
      </c>
      <c r="F259" s="153">
        <f>SUM(F260:F264)</f>
        <v>0</v>
      </c>
      <c r="G259" s="153">
        <f t="shared" ref="G259:K259" si="153">SUM(G260:G264)</f>
        <v>0</v>
      </c>
      <c r="H259" s="153">
        <f t="shared" si="153"/>
        <v>0</v>
      </c>
      <c r="I259" s="153">
        <f t="shared" si="153"/>
        <v>0</v>
      </c>
      <c r="J259" s="482">
        <f t="shared" si="153"/>
        <v>0</v>
      </c>
      <c r="K259" s="482">
        <f t="shared" si="153"/>
        <v>0</v>
      </c>
      <c r="L259" s="483" t="s">
        <v>849</v>
      </c>
      <c r="O259" s="156" t="s">
        <v>850</v>
      </c>
      <c r="P259" s="155">
        <f>+P260</f>
        <v>0</v>
      </c>
      <c r="Q259" s="155">
        <f t="shared" ref="Q259:S259" si="154">+Q260</f>
        <v>0</v>
      </c>
      <c r="R259" s="155">
        <f t="shared" si="154"/>
        <v>0</v>
      </c>
      <c r="S259" s="155">
        <f t="shared" si="154"/>
        <v>0</v>
      </c>
    </row>
    <row r="260" spans="3:19">
      <c r="C260" s="146" t="s">
        <v>851</v>
      </c>
      <c r="D260" s="146" t="s">
        <v>852</v>
      </c>
      <c r="E260" s="147"/>
      <c r="F260" s="154"/>
      <c r="G260" s="154"/>
      <c r="H260" s="154"/>
      <c r="I260" s="155">
        <f>+F260+G260-H260</f>
        <v>0</v>
      </c>
      <c r="J260" s="484">
        <f>+E260</f>
        <v>0</v>
      </c>
      <c r="K260" s="484">
        <f>+I260</f>
        <v>0</v>
      </c>
      <c r="L260" s="485" t="s">
        <v>853</v>
      </c>
      <c r="O260" s="146" t="s">
        <v>854</v>
      </c>
      <c r="P260" s="154">
        <f>+I217</f>
        <v>0</v>
      </c>
      <c r="Q260" s="154"/>
      <c r="R260" s="154"/>
      <c r="S260" s="158">
        <f>+P260+Q260-R260</f>
        <v>0</v>
      </c>
    </row>
    <row r="261" spans="3:19">
      <c r="C261" s="146" t="s">
        <v>855</v>
      </c>
      <c r="D261" s="146" t="s">
        <v>856</v>
      </c>
      <c r="E261" s="147"/>
      <c r="F261" s="154"/>
      <c r="G261" s="154"/>
      <c r="H261" s="154"/>
      <c r="I261" s="155">
        <f>+F261+G261-H261</f>
        <v>0</v>
      </c>
      <c r="J261" s="484">
        <f t="shared" ref="J261:J264" si="155">+E261</f>
        <v>0</v>
      </c>
      <c r="K261" s="484">
        <f t="shared" ref="K261:K264" si="156">+I261</f>
        <v>0</v>
      </c>
      <c r="L261" s="485" t="s">
        <v>857</v>
      </c>
      <c r="O261" s="156" t="s">
        <v>858</v>
      </c>
      <c r="P261" s="155">
        <f>+P262</f>
        <v>0</v>
      </c>
      <c r="Q261" s="155">
        <f>+Q262</f>
        <v>0</v>
      </c>
      <c r="R261" s="155">
        <f>+R262</f>
        <v>0</v>
      </c>
      <c r="S261" s="155">
        <f>+S262</f>
        <v>0</v>
      </c>
    </row>
    <row r="262" spans="3:19">
      <c r="C262" s="146" t="s">
        <v>859</v>
      </c>
      <c r="D262" s="146" t="s">
        <v>860</v>
      </c>
      <c r="E262" s="147"/>
      <c r="F262" s="154"/>
      <c r="G262" s="154"/>
      <c r="H262" s="154"/>
      <c r="I262" s="155">
        <f>+F262+G262-H262</f>
        <v>0</v>
      </c>
      <c r="J262" s="484">
        <f t="shared" si="155"/>
        <v>0</v>
      </c>
      <c r="K262" s="484">
        <f t="shared" si="156"/>
        <v>0</v>
      </c>
      <c r="L262" s="485" t="s">
        <v>861</v>
      </c>
      <c r="O262" s="146" t="s">
        <v>862</v>
      </c>
      <c r="P262" s="154">
        <f>+I219</f>
        <v>0</v>
      </c>
      <c r="Q262" s="154"/>
      <c r="R262" s="154"/>
      <c r="S262" s="158">
        <f>+P262+Q262-R262</f>
        <v>0</v>
      </c>
    </row>
    <row r="263" spans="3:19">
      <c r="C263" s="146" t="s">
        <v>863</v>
      </c>
      <c r="D263" s="146" t="s">
        <v>864</v>
      </c>
      <c r="E263" s="147"/>
      <c r="F263" s="154"/>
      <c r="G263" s="154"/>
      <c r="H263" s="154"/>
      <c r="I263" s="155">
        <f>+F263+G263-H263</f>
        <v>0</v>
      </c>
      <c r="J263" s="484">
        <f t="shared" si="155"/>
        <v>0</v>
      </c>
      <c r="K263" s="484">
        <f t="shared" si="156"/>
        <v>0</v>
      </c>
      <c r="L263" s="485" t="s">
        <v>865</v>
      </c>
      <c r="O263" s="156" t="s">
        <v>866</v>
      </c>
      <c r="P263" s="155">
        <f>SUM(P264:P267)</f>
        <v>0</v>
      </c>
      <c r="Q263" s="155">
        <f t="shared" ref="Q263:S263" si="157">SUM(Q264:Q267)</f>
        <v>0</v>
      </c>
      <c r="R263" s="155">
        <f t="shared" si="157"/>
        <v>0</v>
      </c>
      <c r="S263" s="155">
        <f t="shared" si="157"/>
        <v>0</v>
      </c>
    </row>
    <row r="264" spans="3:19">
      <c r="C264" s="146" t="s">
        <v>867</v>
      </c>
      <c r="D264" s="146" t="s">
        <v>868</v>
      </c>
      <c r="E264" s="147"/>
      <c r="F264" s="154"/>
      <c r="G264" s="154"/>
      <c r="H264" s="154"/>
      <c r="I264" s="155">
        <f>+F264+G264-H264</f>
        <v>0</v>
      </c>
      <c r="J264" s="484">
        <f t="shared" si="155"/>
        <v>0</v>
      </c>
      <c r="K264" s="484">
        <f t="shared" si="156"/>
        <v>0</v>
      </c>
      <c r="L264" s="485" t="s">
        <v>869</v>
      </c>
      <c r="O264" s="146" t="s">
        <v>870</v>
      </c>
      <c r="P264" s="154">
        <f>+I221</f>
        <v>0</v>
      </c>
      <c r="Q264" s="154"/>
      <c r="R264" s="154"/>
      <c r="S264" s="158">
        <f>+P264+Q264-R264</f>
        <v>0</v>
      </c>
    </row>
    <row r="265" spans="3:19">
      <c r="C265" s="152" t="s">
        <v>871</v>
      </c>
      <c r="D265" s="152" t="s">
        <v>185</v>
      </c>
      <c r="E265" s="153">
        <f>SUM(E266:E270)</f>
        <v>0</v>
      </c>
      <c r="F265" s="153">
        <f>SUM(F266:F270)</f>
        <v>0</v>
      </c>
      <c r="G265" s="153">
        <f t="shared" ref="G265:K265" si="158">SUM(G266:G270)</f>
        <v>0</v>
      </c>
      <c r="H265" s="153">
        <f t="shared" si="158"/>
        <v>0</v>
      </c>
      <c r="I265" s="153">
        <f t="shared" si="158"/>
        <v>0</v>
      </c>
      <c r="J265" s="482">
        <f t="shared" si="158"/>
        <v>0</v>
      </c>
      <c r="K265" s="482">
        <f t="shared" si="158"/>
        <v>0</v>
      </c>
      <c r="L265" s="483" t="s">
        <v>872</v>
      </c>
      <c r="O265" s="146" t="s">
        <v>873</v>
      </c>
      <c r="P265" s="154">
        <f>+I222</f>
        <v>0</v>
      </c>
      <c r="Q265" s="154"/>
      <c r="R265" s="154"/>
      <c r="S265" s="158">
        <f>+P265+Q265-R265</f>
        <v>0</v>
      </c>
    </row>
    <row r="266" spans="3:19">
      <c r="C266" s="146" t="s">
        <v>874</v>
      </c>
      <c r="D266" s="146" t="s">
        <v>875</v>
      </c>
      <c r="E266" s="147"/>
      <c r="F266" s="154"/>
      <c r="G266" s="154"/>
      <c r="H266" s="154"/>
      <c r="I266" s="155">
        <f>+F266+G266-H266</f>
        <v>0</v>
      </c>
      <c r="J266" s="484">
        <f>+E266</f>
        <v>0</v>
      </c>
      <c r="K266" s="484">
        <f>+I266</f>
        <v>0</v>
      </c>
      <c r="L266" s="485" t="s">
        <v>876</v>
      </c>
      <c r="O266" s="146" t="s">
        <v>877</v>
      </c>
      <c r="P266" s="154">
        <f>+I223</f>
        <v>0</v>
      </c>
      <c r="Q266" s="154"/>
      <c r="R266" s="154"/>
      <c r="S266" s="158">
        <f>+P266+Q266-R266</f>
        <v>0</v>
      </c>
    </row>
    <row r="267" spans="3:19">
      <c r="C267" s="146" t="s">
        <v>878</v>
      </c>
      <c r="D267" s="146" t="s">
        <v>879</v>
      </c>
      <c r="E267" s="147"/>
      <c r="F267" s="154"/>
      <c r="G267" s="154"/>
      <c r="H267" s="154"/>
      <c r="I267" s="155">
        <f>+F267+G267-H267</f>
        <v>0</v>
      </c>
      <c r="J267" s="484">
        <f t="shared" ref="J267:J270" si="159">+E267</f>
        <v>0</v>
      </c>
      <c r="K267" s="484">
        <f t="shared" ref="K267:K270" si="160">+I267</f>
        <v>0</v>
      </c>
      <c r="L267" s="485" t="s">
        <v>880</v>
      </c>
      <c r="O267" s="146" t="s">
        <v>881</v>
      </c>
      <c r="P267" s="154">
        <f>+I224</f>
        <v>0</v>
      </c>
      <c r="Q267" s="154"/>
      <c r="R267" s="154"/>
      <c r="S267" s="158">
        <f>+P267+Q267-R267</f>
        <v>0</v>
      </c>
    </row>
    <row r="268" spans="3:19">
      <c r="C268" s="146" t="s">
        <v>882</v>
      </c>
      <c r="D268" s="146" t="s">
        <v>883</v>
      </c>
      <c r="E268" s="147"/>
      <c r="F268" s="154"/>
      <c r="G268" s="154"/>
      <c r="H268" s="154"/>
      <c r="I268" s="155">
        <f>+F268+G268-H268</f>
        <v>0</v>
      </c>
      <c r="J268" s="484">
        <f t="shared" si="159"/>
        <v>0</v>
      </c>
      <c r="K268" s="484">
        <f t="shared" si="160"/>
        <v>0</v>
      </c>
      <c r="L268" s="485" t="s">
        <v>884</v>
      </c>
      <c r="O268" s="156" t="s">
        <v>885</v>
      </c>
      <c r="P268" s="155">
        <f>+P269</f>
        <v>0</v>
      </c>
      <c r="Q268" s="155">
        <f>+Q269</f>
        <v>0</v>
      </c>
      <c r="R268" s="155">
        <f>+R269</f>
        <v>0</v>
      </c>
      <c r="S268" s="155">
        <f>+S269</f>
        <v>0</v>
      </c>
    </row>
    <row r="269" spans="3:19">
      <c r="C269" s="146" t="s">
        <v>886</v>
      </c>
      <c r="D269" s="146" t="s">
        <v>887</v>
      </c>
      <c r="E269" s="147"/>
      <c r="F269" s="154"/>
      <c r="G269" s="154"/>
      <c r="H269" s="154"/>
      <c r="I269" s="155">
        <f>+F269+G269-H269</f>
        <v>0</v>
      </c>
      <c r="J269" s="484">
        <f t="shared" si="159"/>
        <v>0</v>
      </c>
      <c r="K269" s="484">
        <f t="shared" si="160"/>
        <v>0</v>
      </c>
      <c r="L269" s="485" t="s">
        <v>888</v>
      </c>
      <c r="O269" s="146" t="s">
        <v>885</v>
      </c>
      <c r="P269" s="161">
        <f>+I226</f>
        <v>0</v>
      </c>
      <c r="Q269" s="161"/>
      <c r="R269" s="161"/>
      <c r="S269" s="158">
        <f>+P269+Q269-R269</f>
        <v>0</v>
      </c>
    </row>
    <row r="270" spans="3:19">
      <c r="C270" s="146" t="s">
        <v>889</v>
      </c>
      <c r="D270" s="146" t="s">
        <v>890</v>
      </c>
      <c r="E270" s="147"/>
      <c r="F270" s="154"/>
      <c r="G270" s="154"/>
      <c r="H270" s="154"/>
      <c r="I270" s="155">
        <f>+F270+G270-H270</f>
        <v>0</v>
      </c>
      <c r="J270" s="484">
        <f t="shared" si="159"/>
        <v>0</v>
      </c>
      <c r="K270" s="484">
        <f t="shared" si="160"/>
        <v>0</v>
      </c>
      <c r="L270" s="485" t="s">
        <v>891</v>
      </c>
      <c r="O270" s="156" t="s">
        <v>892</v>
      </c>
      <c r="P270" s="155">
        <f>+P271</f>
        <v>0</v>
      </c>
      <c r="Q270" s="155">
        <f>+Q271</f>
        <v>0</v>
      </c>
      <c r="R270" s="155">
        <f>+R271</f>
        <v>0</v>
      </c>
      <c r="S270" s="155">
        <f>+S271</f>
        <v>0</v>
      </c>
    </row>
    <row r="271" spans="3:19">
      <c r="C271" s="152" t="s">
        <v>893</v>
      </c>
      <c r="D271" s="152" t="s">
        <v>190</v>
      </c>
      <c r="E271" s="153">
        <f>+E272</f>
        <v>0</v>
      </c>
      <c r="F271" s="153">
        <f t="shared" ref="F271:K271" si="161">+F272</f>
        <v>0</v>
      </c>
      <c r="G271" s="153">
        <f t="shared" si="161"/>
        <v>0</v>
      </c>
      <c r="H271" s="153">
        <f t="shared" si="161"/>
        <v>0</v>
      </c>
      <c r="I271" s="153">
        <f t="shared" si="161"/>
        <v>0</v>
      </c>
      <c r="J271" s="482">
        <f t="shared" si="161"/>
        <v>0</v>
      </c>
      <c r="K271" s="482">
        <f t="shared" si="161"/>
        <v>0</v>
      </c>
      <c r="L271" s="499" t="s">
        <v>894</v>
      </c>
      <c r="O271" s="146" t="s">
        <v>895</v>
      </c>
      <c r="P271" s="161">
        <f>+I228</f>
        <v>0</v>
      </c>
      <c r="Q271" s="161"/>
      <c r="R271" s="161"/>
      <c r="S271" s="158">
        <f>+P271+Q271-R271</f>
        <v>0</v>
      </c>
    </row>
    <row r="272" spans="3:19">
      <c r="C272" s="146" t="s">
        <v>896</v>
      </c>
      <c r="D272" s="146" t="s">
        <v>897</v>
      </c>
      <c r="E272" s="147"/>
      <c r="F272" s="154"/>
      <c r="G272" s="154"/>
      <c r="H272" s="154"/>
      <c r="I272" s="155">
        <f>+F272+G272-H272</f>
        <v>0</v>
      </c>
      <c r="J272" s="484">
        <f>+E272</f>
        <v>0</v>
      </c>
      <c r="K272" s="484">
        <f>+I272</f>
        <v>0</v>
      </c>
      <c r="L272" t="s">
        <v>898</v>
      </c>
      <c r="O272" s="152" t="s">
        <v>160</v>
      </c>
      <c r="P272" s="153">
        <f>SUM(P273:P274)</f>
        <v>0</v>
      </c>
      <c r="Q272" s="153">
        <f t="shared" ref="Q272:S272" si="162">SUM(Q273:Q274)</f>
        <v>0</v>
      </c>
      <c r="R272" s="153">
        <f t="shared" si="162"/>
        <v>0</v>
      </c>
      <c r="S272" s="153">
        <f t="shared" si="162"/>
        <v>0</v>
      </c>
    </row>
    <row r="273" spans="3:19">
      <c r="C273" s="150" t="s">
        <v>899</v>
      </c>
      <c r="D273" s="150" t="s">
        <v>198</v>
      </c>
      <c r="E273" s="151">
        <f>+E274</f>
        <v>0</v>
      </c>
      <c r="F273" s="151">
        <f t="shared" ref="F273:I274" si="163">+F274</f>
        <v>0</v>
      </c>
      <c r="G273" s="151">
        <f t="shared" si="163"/>
        <v>0</v>
      </c>
      <c r="H273" s="151">
        <f t="shared" si="163"/>
        <v>0</v>
      </c>
      <c r="I273" s="151">
        <f t="shared" si="163"/>
        <v>0</v>
      </c>
      <c r="O273" s="146" t="s">
        <v>900</v>
      </c>
      <c r="P273" s="154">
        <f>+I230</f>
        <v>0</v>
      </c>
      <c r="Q273" s="154"/>
      <c r="R273" s="154"/>
      <c r="S273" s="155">
        <f>+P273+Q273-R273</f>
        <v>0</v>
      </c>
    </row>
    <row r="274" spans="3:19">
      <c r="C274" s="152" t="s">
        <v>901</v>
      </c>
      <c r="D274" s="152" t="s">
        <v>203</v>
      </c>
      <c r="E274" s="153">
        <f>+E275</f>
        <v>0</v>
      </c>
      <c r="F274" s="153">
        <f t="shared" si="163"/>
        <v>0</v>
      </c>
      <c r="G274" s="153">
        <f t="shared" si="163"/>
        <v>0</v>
      </c>
      <c r="H274" s="153">
        <f t="shared" si="163"/>
        <v>0</v>
      </c>
      <c r="I274" s="153">
        <f t="shared" si="163"/>
        <v>0</v>
      </c>
      <c r="O274" s="146" t="s">
        <v>902</v>
      </c>
      <c r="P274" s="154">
        <f>+I231</f>
        <v>0</v>
      </c>
      <c r="Q274" s="154"/>
      <c r="R274" s="154"/>
      <c r="S274" s="155">
        <f>+P274+Q274-R274</f>
        <v>0</v>
      </c>
    </row>
    <row r="275" spans="3:19">
      <c r="C275" s="146" t="s">
        <v>903</v>
      </c>
      <c r="D275" s="146" t="s">
        <v>203</v>
      </c>
      <c r="E275" s="147"/>
      <c r="F275" s="154"/>
      <c r="G275" s="154"/>
      <c r="H275" s="154"/>
      <c r="I275" s="155">
        <f>+F275+G275-H275</f>
        <v>0</v>
      </c>
      <c r="O275" s="152" t="s">
        <v>904</v>
      </c>
      <c r="P275" s="153">
        <f>SUM(P276:P285)</f>
        <v>0</v>
      </c>
      <c r="Q275" s="153">
        <f t="shared" ref="Q275:S275" si="164">SUM(Q276:Q285)</f>
        <v>0</v>
      </c>
      <c r="R275" s="153">
        <f t="shared" si="164"/>
        <v>0</v>
      </c>
      <c r="S275" s="153">
        <f t="shared" si="164"/>
        <v>0</v>
      </c>
    </row>
    <row r="276" spans="3:19">
      <c r="C276" s="150" t="s">
        <v>905</v>
      </c>
      <c r="D276" s="150" t="s">
        <v>212</v>
      </c>
      <c r="E276" s="151">
        <f>+E277</f>
        <v>0</v>
      </c>
      <c r="F276" s="151">
        <f t="shared" ref="F276:I277" si="165">+F277</f>
        <v>0</v>
      </c>
      <c r="G276" s="151">
        <f t="shared" si="165"/>
        <v>0</v>
      </c>
      <c r="H276" s="151">
        <f t="shared" si="165"/>
        <v>0</v>
      </c>
      <c r="I276" s="151">
        <f t="shared" si="165"/>
        <v>0</v>
      </c>
      <c r="O276" s="146" t="s">
        <v>906</v>
      </c>
      <c r="P276" s="154"/>
      <c r="Q276" s="154"/>
      <c r="R276" s="154"/>
      <c r="S276" s="155">
        <f>P276+Q276-R276</f>
        <v>0</v>
      </c>
    </row>
    <row r="277" spans="3:19">
      <c r="C277" s="152" t="s">
        <v>907</v>
      </c>
      <c r="D277" s="152" t="s">
        <v>908</v>
      </c>
      <c r="E277" s="153">
        <f>+E278</f>
        <v>0</v>
      </c>
      <c r="F277" s="153">
        <f t="shared" si="165"/>
        <v>0</v>
      </c>
      <c r="G277" s="153">
        <f t="shared" si="165"/>
        <v>0</v>
      </c>
      <c r="H277" s="153">
        <f t="shared" si="165"/>
        <v>0</v>
      </c>
      <c r="I277" s="153">
        <f t="shared" si="165"/>
        <v>0</v>
      </c>
      <c r="O277" s="146" t="s">
        <v>909</v>
      </c>
      <c r="P277" s="154"/>
      <c r="Q277" s="154"/>
      <c r="R277" s="154"/>
      <c r="S277" s="155">
        <f t="shared" ref="S277:S285" si="166">P277+Q277-R277</f>
        <v>0</v>
      </c>
    </row>
    <row r="278" ht="23.25" customHeight="1" spans="3:19">
      <c r="C278" s="146" t="s">
        <v>910</v>
      </c>
      <c r="D278" s="146" t="s">
        <v>216</v>
      </c>
      <c r="E278" s="147"/>
      <c r="F278" s="154"/>
      <c r="G278" s="154"/>
      <c r="H278" s="154"/>
      <c r="I278" s="500">
        <f>+F278+G278-H278</f>
        <v>0</v>
      </c>
      <c r="O278" s="146" t="s">
        <v>911</v>
      </c>
      <c r="P278" s="154"/>
      <c r="Q278" s="154"/>
      <c r="R278" s="154"/>
      <c r="S278" s="155">
        <f t="shared" si="166"/>
        <v>0</v>
      </c>
    </row>
    <row r="279" spans="3:19">
      <c r="C279" s="487"/>
      <c r="D279" s="487" t="s">
        <v>912</v>
      </c>
      <c r="E279" s="488">
        <f>+E6-E99</f>
        <v>-8262196700</v>
      </c>
      <c r="F279" s="488">
        <f>+F6-F99</f>
        <v>-7046643959</v>
      </c>
      <c r="G279" s="488">
        <f>+G6-G99</f>
        <v>0</v>
      </c>
      <c r="H279" s="488">
        <f>+H6-H99</f>
        <v>0</v>
      </c>
      <c r="I279" s="501">
        <f>+I6-I99</f>
        <v>-7046643959</v>
      </c>
      <c r="O279" s="146" t="s">
        <v>913</v>
      </c>
      <c r="P279" s="154"/>
      <c r="Q279" s="154"/>
      <c r="R279" s="154"/>
      <c r="S279" s="155">
        <f t="shared" si="166"/>
        <v>0</v>
      </c>
    </row>
    <row r="280" spans="3:19">
      <c r="C280" s="146"/>
      <c r="D280" s="146"/>
      <c r="E280" s="147"/>
      <c r="F280" s="161"/>
      <c r="G280" s="161"/>
      <c r="H280" s="161"/>
      <c r="I280" s="502"/>
      <c r="O280" s="146" t="s">
        <v>914</v>
      </c>
      <c r="P280" s="154"/>
      <c r="Q280" s="154"/>
      <c r="R280" s="154"/>
      <c r="S280" s="155">
        <f t="shared" si="166"/>
        <v>0</v>
      </c>
    </row>
    <row r="281" spans="3:19">
      <c r="C281" s="148" t="s">
        <v>915</v>
      </c>
      <c r="D281" s="148" t="s">
        <v>916</v>
      </c>
      <c r="E281" s="149">
        <f>+E282-E289</f>
        <v>0</v>
      </c>
      <c r="F281" s="149">
        <f t="shared" ref="F281:I281" si="167">+F282-F289</f>
        <v>0</v>
      </c>
      <c r="G281" s="149">
        <f t="shared" si="167"/>
        <v>0</v>
      </c>
      <c r="H281" s="149">
        <f t="shared" si="167"/>
        <v>0</v>
      </c>
      <c r="I281" s="503">
        <f t="shared" si="167"/>
        <v>0</v>
      </c>
      <c r="O281" s="146" t="s">
        <v>917</v>
      </c>
      <c r="P281" s="154"/>
      <c r="Q281" s="154"/>
      <c r="R281" s="154"/>
      <c r="S281" s="155">
        <f t="shared" si="166"/>
        <v>0</v>
      </c>
    </row>
    <row r="282" spans="3:19">
      <c r="C282" s="150" t="s">
        <v>918</v>
      </c>
      <c r="D282" s="150" t="s">
        <v>239</v>
      </c>
      <c r="E282" s="151">
        <f>SUM(E283:E288)</f>
        <v>0</v>
      </c>
      <c r="F282" s="151">
        <f>SUM(F283:F288)</f>
        <v>0</v>
      </c>
      <c r="G282" s="151">
        <f t="shared" ref="G282:I282" si="168">SUM(G283:G288)</f>
        <v>0</v>
      </c>
      <c r="H282" s="151">
        <f t="shared" si="168"/>
        <v>0</v>
      </c>
      <c r="I282" s="504">
        <f t="shared" si="168"/>
        <v>0</v>
      </c>
      <c r="O282" s="146" t="s">
        <v>919</v>
      </c>
      <c r="P282" s="154"/>
      <c r="Q282" s="154"/>
      <c r="R282" s="154"/>
      <c r="S282" s="155">
        <f t="shared" si="166"/>
        <v>0</v>
      </c>
    </row>
    <row r="283" ht="23.25" customHeight="1" spans="3:19">
      <c r="C283" s="146" t="s">
        <v>920</v>
      </c>
      <c r="D283" s="146" t="s">
        <v>921</v>
      </c>
      <c r="E283" s="147"/>
      <c r="F283" s="154"/>
      <c r="G283" s="154"/>
      <c r="H283" s="154"/>
      <c r="I283" s="505">
        <f t="shared" ref="I283:I288" si="169">+F283+H283-G283</f>
        <v>0</v>
      </c>
      <c r="L283" s="506"/>
      <c r="O283" s="146" t="s">
        <v>922</v>
      </c>
      <c r="P283" s="154"/>
      <c r="Q283" s="154"/>
      <c r="R283" s="154"/>
      <c r="S283" s="155">
        <f t="shared" si="166"/>
        <v>0</v>
      </c>
    </row>
    <row r="284" spans="3:19">
      <c r="C284" s="146" t="s">
        <v>923</v>
      </c>
      <c r="D284" s="146" t="s">
        <v>248</v>
      </c>
      <c r="E284" s="489"/>
      <c r="F284" s="448"/>
      <c r="G284" s="448"/>
      <c r="H284" s="448"/>
      <c r="I284" s="507">
        <f t="shared" si="169"/>
        <v>0</v>
      </c>
      <c r="L284" s="506"/>
      <c r="O284" s="146" t="s">
        <v>924</v>
      </c>
      <c r="P284" s="154"/>
      <c r="Q284" s="154"/>
      <c r="R284" s="154"/>
      <c r="S284" s="155">
        <f t="shared" si="166"/>
        <v>0</v>
      </c>
    </row>
    <row r="285" ht="19.5" customHeight="1" spans="3:19">
      <c r="C285" s="365" t="s">
        <v>925</v>
      </c>
      <c r="D285" s="490" t="s">
        <v>253</v>
      </c>
      <c r="E285" s="491"/>
      <c r="F285" s="450"/>
      <c r="G285" s="450"/>
      <c r="H285" s="450"/>
      <c r="I285" s="508">
        <f t="shared" si="169"/>
        <v>0</v>
      </c>
      <c r="O285" s="146" t="s">
        <v>926</v>
      </c>
      <c r="P285" s="154"/>
      <c r="Q285" s="154"/>
      <c r="R285" s="154"/>
      <c r="S285" s="155">
        <f t="shared" si="166"/>
        <v>0</v>
      </c>
    </row>
    <row r="286" ht="20.25" customHeight="1" spans="3:19">
      <c r="C286" s="365" t="s">
        <v>927</v>
      </c>
      <c r="D286" s="490" t="s">
        <v>257</v>
      </c>
      <c r="E286" s="491"/>
      <c r="F286" s="450"/>
      <c r="G286" s="450"/>
      <c r="H286" s="450"/>
      <c r="I286" s="508">
        <f t="shared" si="169"/>
        <v>0</v>
      </c>
      <c r="O286" s="150" t="s">
        <v>177</v>
      </c>
      <c r="P286" s="151">
        <f>SUM(P287:P292)</f>
        <v>0</v>
      </c>
      <c r="Q286" s="151">
        <f t="shared" ref="Q286:S286" si="170">SUM(Q287:Q292)</f>
        <v>909092030.438543</v>
      </c>
      <c r="R286" s="151">
        <f t="shared" si="170"/>
        <v>0</v>
      </c>
      <c r="S286" s="151">
        <f t="shared" si="170"/>
        <v>909092030.438543</v>
      </c>
    </row>
    <row r="287" spans="3:19">
      <c r="C287" s="365" t="s">
        <v>928</v>
      </c>
      <c r="D287" s="490" t="s">
        <v>262</v>
      </c>
      <c r="E287" s="491"/>
      <c r="F287" s="450"/>
      <c r="G287" s="450"/>
      <c r="H287" s="450"/>
      <c r="I287" s="508">
        <f t="shared" si="169"/>
        <v>0</v>
      </c>
      <c r="O287" s="152" t="s">
        <v>182</v>
      </c>
      <c r="P287" s="153"/>
      <c r="Q287" s="153">
        <f>-'MUTASI ASET'!V56</f>
        <v>880539030.438543</v>
      </c>
      <c r="R287" s="153"/>
      <c r="S287" s="153">
        <f>+P287+Q287-R287</f>
        <v>880539030.438543</v>
      </c>
    </row>
    <row r="288" ht="29" spans="3:19">
      <c r="C288" s="365" t="s">
        <v>929</v>
      </c>
      <c r="D288" s="490" t="s">
        <v>930</v>
      </c>
      <c r="E288" s="491"/>
      <c r="F288" s="450"/>
      <c r="G288" s="450"/>
      <c r="H288" s="450"/>
      <c r="I288" s="508">
        <f t="shared" si="169"/>
        <v>0</v>
      </c>
      <c r="O288" s="152" t="s">
        <v>187</v>
      </c>
      <c r="P288" s="153"/>
      <c r="Q288" s="153">
        <f>-'MUTASI ASET'!V57</f>
        <v>0</v>
      </c>
      <c r="R288" s="153"/>
      <c r="S288" s="153">
        <f t="shared" ref="S288:S292" si="171">+P288+Q288-R288</f>
        <v>0</v>
      </c>
    </row>
    <row r="289" spans="3:19">
      <c r="C289" s="150" t="s">
        <v>931</v>
      </c>
      <c r="D289" s="492" t="s">
        <v>274</v>
      </c>
      <c r="E289" s="493">
        <f>SUM(E290:E294)</f>
        <v>0</v>
      </c>
      <c r="F289" s="493">
        <f>SUM(F290:F294)</f>
        <v>0</v>
      </c>
      <c r="G289" s="493">
        <f t="shared" ref="G289:I289" si="172">SUM(G290:G294)</f>
        <v>0</v>
      </c>
      <c r="H289" s="493">
        <f t="shared" si="172"/>
        <v>0</v>
      </c>
      <c r="I289" s="493">
        <f t="shared" si="172"/>
        <v>0</v>
      </c>
      <c r="O289" s="152" t="s">
        <v>192</v>
      </c>
      <c r="P289" s="153"/>
      <c r="Q289" s="153">
        <f>-'MUTASI ASET'!V58</f>
        <v>0</v>
      </c>
      <c r="R289" s="153"/>
      <c r="S289" s="153">
        <f t="shared" si="171"/>
        <v>0</v>
      </c>
    </row>
    <row r="290" spans="3:19">
      <c r="C290" s="365" t="s">
        <v>932</v>
      </c>
      <c r="D290" s="490" t="s">
        <v>278</v>
      </c>
      <c r="E290" s="491"/>
      <c r="F290" s="494"/>
      <c r="G290" s="494"/>
      <c r="H290" s="494"/>
      <c r="I290" s="509">
        <f>+F290+G290-H290</f>
        <v>0</v>
      </c>
      <c r="O290" s="152" t="s">
        <v>196</v>
      </c>
      <c r="P290" s="153"/>
      <c r="Q290" s="153">
        <f>-'MUTASI ASET'!V59</f>
        <v>0</v>
      </c>
      <c r="R290" s="153"/>
      <c r="S290" s="153">
        <f t="shared" si="171"/>
        <v>0</v>
      </c>
    </row>
    <row r="291" spans="3:19">
      <c r="C291" s="146" t="s">
        <v>933</v>
      </c>
      <c r="D291" s="495" t="s">
        <v>934</v>
      </c>
      <c r="E291" s="167"/>
      <c r="F291" s="450"/>
      <c r="G291" s="450"/>
      <c r="H291" s="450"/>
      <c r="I291" s="509">
        <f>+F291+G291-H291</f>
        <v>0</v>
      </c>
      <c r="O291" s="152" t="s">
        <v>199</v>
      </c>
      <c r="P291" s="153"/>
      <c r="Q291" s="153">
        <f>-'MUTASI ASET'!V69</f>
        <v>0</v>
      </c>
      <c r="R291" s="153"/>
      <c r="S291" s="153">
        <f t="shared" si="171"/>
        <v>0</v>
      </c>
    </row>
    <row r="292" spans="3:19">
      <c r="C292" s="146" t="s">
        <v>935</v>
      </c>
      <c r="D292" s="495" t="s">
        <v>936</v>
      </c>
      <c r="E292" s="167"/>
      <c r="F292" s="450"/>
      <c r="G292" s="450"/>
      <c r="H292" s="450"/>
      <c r="I292" s="509">
        <f>+F292+G292-H292</f>
        <v>0</v>
      </c>
      <c r="O292" s="152" t="s">
        <v>205</v>
      </c>
      <c r="P292" s="153"/>
      <c r="Q292" s="153">
        <f>-'MUTASI ASET'!V68</f>
        <v>28553000</v>
      </c>
      <c r="R292" s="153"/>
      <c r="S292" s="153">
        <f t="shared" si="171"/>
        <v>28553000</v>
      </c>
    </row>
    <row r="293" spans="3:19">
      <c r="C293" s="146" t="s">
        <v>937</v>
      </c>
      <c r="D293" s="495" t="s">
        <v>289</v>
      </c>
      <c r="E293" s="167"/>
      <c r="F293" s="450"/>
      <c r="G293" s="450"/>
      <c r="H293" s="450"/>
      <c r="I293" s="509">
        <f>+F293+G293-H293</f>
        <v>0</v>
      </c>
      <c r="J293" s="506"/>
      <c r="K293" s="506"/>
      <c r="M293" s="506"/>
      <c r="N293" s="506"/>
      <c r="O293" s="150" t="s">
        <v>938</v>
      </c>
      <c r="P293" s="151">
        <f>+P294</f>
        <v>0</v>
      </c>
      <c r="Q293" s="151">
        <f t="shared" ref="Q293:S294" si="173">+Q294</f>
        <v>0</v>
      </c>
      <c r="R293" s="151">
        <f t="shared" si="173"/>
        <v>0</v>
      </c>
      <c r="S293" s="151">
        <f t="shared" si="173"/>
        <v>0</v>
      </c>
    </row>
    <row r="294" spans="3:19">
      <c r="C294" s="146" t="s">
        <v>939</v>
      </c>
      <c r="D294" s="495" t="s">
        <v>940</v>
      </c>
      <c r="E294" s="167"/>
      <c r="F294" s="450"/>
      <c r="G294" s="450"/>
      <c r="H294" s="450"/>
      <c r="I294" s="509">
        <f>+F294+G294-H294</f>
        <v>0</v>
      </c>
      <c r="J294" s="506"/>
      <c r="K294" s="506"/>
      <c r="M294" s="506"/>
      <c r="N294" s="506"/>
      <c r="O294" s="152" t="s">
        <v>941</v>
      </c>
      <c r="P294" s="153">
        <f>+P295</f>
        <v>0</v>
      </c>
      <c r="Q294" s="153">
        <f t="shared" si="173"/>
        <v>0</v>
      </c>
      <c r="R294" s="153">
        <f t="shared" si="173"/>
        <v>0</v>
      </c>
      <c r="S294" s="153">
        <f t="shared" si="173"/>
        <v>0</v>
      </c>
    </row>
    <row r="295" spans="3:19">
      <c r="C295" s="487"/>
      <c r="D295" s="487" t="s">
        <v>942</v>
      </c>
      <c r="E295" s="496">
        <f>+E282-E289</f>
        <v>0</v>
      </c>
      <c r="F295" s="496">
        <f t="shared" ref="F295:I295" si="174">+F282-F289</f>
        <v>0</v>
      </c>
      <c r="G295" s="496">
        <f t="shared" si="174"/>
        <v>0</v>
      </c>
      <c r="H295" s="496">
        <f t="shared" si="174"/>
        <v>0</v>
      </c>
      <c r="I295" s="510">
        <f t="shared" si="174"/>
        <v>0</v>
      </c>
      <c r="O295" s="146" t="s">
        <v>941</v>
      </c>
      <c r="P295" s="154">
        <f>+I275</f>
        <v>0</v>
      </c>
      <c r="Q295" s="154"/>
      <c r="R295" s="154"/>
      <c r="S295" s="155">
        <f>+P295+Q295-R295</f>
        <v>0</v>
      </c>
    </row>
    <row r="296" spans="3:19">
      <c r="C296" s="497"/>
      <c r="D296" s="497" t="s">
        <v>943</v>
      </c>
      <c r="E296" s="498">
        <f>+E279+E295</f>
        <v>-8262196700</v>
      </c>
      <c r="F296" s="498">
        <f t="shared" ref="F296:I296" si="175">+F279+F295</f>
        <v>-7046643959</v>
      </c>
      <c r="G296" s="498">
        <f t="shared" si="175"/>
        <v>0</v>
      </c>
      <c r="H296" s="498">
        <f t="shared" si="175"/>
        <v>0</v>
      </c>
      <c r="I296" s="511">
        <f t="shared" si="175"/>
        <v>-7046643959</v>
      </c>
      <c r="O296" s="150" t="s">
        <v>944</v>
      </c>
      <c r="P296" s="151">
        <f>+P297</f>
        <v>0</v>
      </c>
      <c r="Q296" s="151">
        <f t="shared" ref="Q296:S297" si="176">+Q297</f>
        <v>0</v>
      </c>
      <c r="R296" s="151">
        <f t="shared" si="176"/>
        <v>0</v>
      </c>
      <c r="S296" s="151">
        <f t="shared" si="176"/>
        <v>0</v>
      </c>
    </row>
    <row r="297" spans="15:19">
      <c r="O297" s="152" t="s">
        <v>945</v>
      </c>
      <c r="P297" s="153">
        <f>+P298</f>
        <v>0</v>
      </c>
      <c r="Q297" s="153">
        <f t="shared" si="176"/>
        <v>0</v>
      </c>
      <c r="R297" s="153">
        <f t="shared" si="176"/>
        <v>0</v>
      </c>
      <c r="S297" s="153">
        <f t="shared" si="176"/>
        <v>0</v>
      </c>
    </row>
    <row r="298" spans="15:19">
      <c r="O298" s="146" t="s">
        <v>946</v>
      </c>
      <c r="P298" s="154">
        <f>+I278</f>
        <v>0</v>
      </c>
      <c r="Q298" s="154"/>
      <c r="R298" s="154"/>
      <c r="S298" s="155">
        <f>+P298+Q298-R298</f>
        <v>0</v>
      </c>
    </row>
    <row r="299" spans="15:19">
      <c r="O299" s="487" t="s">
        <v>947</v>
      </c>
      <c r="P299" s="488">
        <f>+P6-P109</f>
        <v>-6602768959</v>
      </c>
      <c r="Q299" s="488">
        <f>+Q6-Q109</f>
        <v>-989985530.438543</v>
      </c>
      <c r="R299" s="488">
        <f>+R6-R109</f>
        <v>-80893500</v>
      </c>
      <c r="S299" s="488">
        <f>+S6-S109</f>
        <v>-7511860989.43854</v>
      </c>
    </row>
    <row r="300" spans="15:19">
      <c r="O300" s="146"/>
      <c r="P300" s="161"/>
      <c r="Q300" s="161"/>
      <c r="R300" s="161"/>
      <c r="S300" s="161"/>
    </row>
    <row r="301" spans="15:19">
      <c r="O301" s="148" t="s">
        <v>948</v>
      </c>
      <c r="P301" s="149"/>
      <c r="Q301" s="149"/>
      <c r="R301" s="149"/>
      <c r="S301" s="149"/>
    </row>
    <row r="302" spans="15:19">
      <c r="O302" s="150" t="s">
        <v>258</v>
      </c>
      <c r="P302" s="151">
        <f>+P303+P307+P308</f>
        <v>0</v>
      </c>
      <c r="Q302" s="151">
        <f t="shared" ref="Q302:S302" si="177">+Q303+Q307+Q308</f>
        <v>0</v>
      </c>
      <c r="R302" s="151">
        <f t="shared" si="177"/>
        <v>0</v>
      </c>
      <c r="S302" s="151">
        <f t="shared" si="177"/>
        <v>0</v>
      </c>
    </row>
    <row r="303" spans="15:19">
      <c r="O303" s="512" t="s">
        <v>949</v>
      </c>
      <c r="P303" s="153">
        <f>SUM(P304:P306)</f>
        <v>0</v>
      </c>
      <c r="Q303" s="153">
        <f t="shared" ref="Q303:S303" si="178">SUM(Q304:Q306)</f>
        <v>0</v>
      </c>
      <c r="R303" s="153">
        <f t="shared" si="178"/>
        <v>0</v>
      </c>
      <c r="S303" s="153">
        <f t="shared" si="178"/>
        <v>0</v>
      </c>
    </row>
    <row r="304" spans="15:19">
      <c r="O304" s="160" t="s">
        <v>950</v>
      </c>
      <c r="P304" s="448"/>
      <c r="Q304" s="448"/>
      <c r="R304" s="448"/>
      <c r="S304" s="526">
        <f>+P304+R304-Q304</f>
        <v>0</v>
      </c>
    </row>
    <row r="305" spans="15:19">
      <c r="O305" s="160" t="s">
        <v>951</v>
      </c>
      <c r="P305" s="448"/>
      <c r="Q305" s="448"/>
      <c r="R305" s="448"/>
      <c r="S305" s="526">
        <f t="shared" ref="S305:S308" si="179">+P305+R305-Q305</f>
        <v>0</v>
      </c>
    </row>
    <row r="306" spans="15:19">
      <c r="O306" s="513" t="s">
        <v>952</v>
      </c>
      <c r="P306" s="448"/>
      <c r="Q306" s="448"/>
      <c r="R306" s="448"/>
      <c r="S306" s="526">
        <f t="shared" si="179"/>
        <v>0</v>
      </c>
    </row>
    <row r="307" spans="15:19">
      <c r="O307" s="514" t="s">
        <v>267</v>
      </c>
      <c r="P307" s="515"/>
      <c r="Q307" s="448"/>
      <c r="R307" s="448"/>
      <c r="S307" s="515">
        <f t="shared" si="179"/>
        <v>0</v>
      </c>
    </row>
    <row r="308" spans="15:19">
      <c r="O308" s="516" t="s">
        <v>953</v>
      </c>
      <c r="P308" s="508"/>
      <c r="Q308" s="450"/>
      <c r="R308" s="450"/>
      <c r="S308" s="515">
        <f t="shared" si="179"/>
        <v>0</v>
      </c>
    </row>
    <row r="309" spans="15:19">
      <c r="O309" s="490"/>
      <c r="P309" s="450"/>
      <c r="Q309" s="450"/>
      <c r="R309" s="450"/>
      <c r="S309" s="450"/>
    </row>
    <row r="310" spans="15:19">
      <c r="O310" s="517" t="s">
        <v>280</v>
      </c>
      <c r="P310" s="493">
        <f>+P311+P315+P316</f>
        <v>0</v>
      </c>
      <c r="Q310" s="493">
        <f t="shared" ref="Q310:S310" si="180">+Q311+Q315+Q316</f>
        <v>0</v>
      </c>
      <c r="R310" s="493">
        <f t="shared" si="180"/>
        <v>0</v>
      </c>
      <c r="S310" s="493">
        <f t="shared" si="180"/>
        <v>0</v>
      </c>
    </row>
    <row r="311" spans="15:19">
      <c r="O311" s="516" t="s">
        <v>954</v>
      </c>
      <c r="P311" s="509">
        <f>SUM(P312:P314)</f>
        <v>0</v>
      </c>
      <c r="Q311" s="509">
        <f>SUM(Q312:Q314)</f>
        <v>0</v>
      </c>
      <c r="R311" s="509">
        <f t="shared" ref="R311:S311" si="181">SUM(R312:R314)</f>
        <v>0</v>
      </c>
      <c r="S311" s="509">
        <f t="shared" si="181"/>
        <v>0</v>
      </c>
    </row>
    <row r="312" spans="15:19">
      <c r="O312" s="518" t="s">
        <v>955</v>
      </c>
      <c r="P312" s="494"/>
      <c r="Q312" s="494"/>
      <c r="R312" s="494"/>
      <c r="S312" s="527">
        <f>+P312+Q312-R312</f>
        <v>0</v>
      </c>
    </row>
    <row r="313" spans="15:19">
      <c r="O313" s="518" t="s">
        <v>956</v>
      </c>
      <c r="P313" s="494"/>
      <c r="Q313" s="494"/>
      <c r="R313" s="494"/>
      <c r="S313" s="527">
        <f>+P313+Q313-R313</f>
        <v>0</v>
      </c>
    </row>
    <row r="314" spans="15:19">
      <c r="O314" s="518" t="s">
        <v>957</v>
      </c>
      <c r="P314" s="494"/>
      <c r="Q314" s="494"/>
      <c r="R314" s="494"/>
      <c r="S314" s="527">
        <f t="shared" ref="S314:S315" si="182">+P314+Q314-R314</f>
        <v>0</v>
      </c>
    </row>
    <row r="315" spans="15:19">
      <c r="O315" s="519" t="s">
        <v>291</v>
      </c>
      <c r="P315" s="520"/>
      <c r="Q315" s="522"/>
      <c r="R315" s="522"/>
      <c r="S315" s="509">
        <f t="shared" si="182"/>
        <v>0</v>
      </c>
    </row>
    <row r="316" spans="15:19">
      <c r="O316" s="519" t="s">
        <v>295</v>
      </c>
      <c r="P316" s="520">
        <f>SUM(P317:P318)</f>
        <v>0</v>
      </c>
      <c r="Q316" s="520">
        <f t="shared" ref="Q316:S316" si="183">SUM(Q317:Q318)</f>
        <v>0</v>
      </c>
      <c r="R316" s="520">
        <f t="shared" si="183"/>
        <v>0</v>
      </c>
      <c r="S316" s="520">
        <f t="shared" si="183"/>
        <v>0</v>
      </c>
    </row>
    <row r="317" spans="15:19">
      <c r="O317" s="521" t="s">
        <v>958</v>
      </c>
      <c r="P317" s="522"/>
      <c r="Q317" s="528">
        <f>+'MUTASI ASET'!AL54</f>
        <v>0</v>
      </c>
      <c r="R317" s="522"/>
      <c r="S317" s="529">
        <f>+P317+Q317-R317</f>
        <v>0</v>
      </c>
    </row>
    <row r="318" spans="15:19">
      <c r="O318" s="523" t="s">
        <v>959</v>
      </c>
      <c r="P318" s="524"/>
      <c r="Q318" s="530">
        <f>+'MUTASI ASET'!X71</f>
        <v>0</v>
      </c>
      <c r="R318" s="524"/>
      <c r="S318" s="531">
        <f t="shared" ref="S318" si="184">+P318+Q318-R318</f>
        <v>0</v>
      </c>
    </row>
    <row r="319" spans="15:19">
      <c r="O319" s="166" t="s">
        <v>960</v>
      </c>
      <c r="P319" s="450"/>
      <c r="Q319" s="450"/>
      <c r="R319" s="450"/>
      <c r="S319" s="527"/>
    </row>
    <row r="320" spans="15:19">
      <c r="O320" s="525" t="s">
        <v>961</v>
      </c>
      <c r="P320" s="496">
        <f>+P302-P310</f>
        <v>0</v>
      </c>
      <c r="Q320" s="496">
        <f>+Q302-Q310</f>
        <v>0</v>
      </c>
      <c r="R320" s="496">
        <f>+R302-R310</f>
        <v>0</v>
      </c>
      <c r="S320" s="496">
        <f>+S302-S310</f>
        <v>0</v>
      </c>
    </row>
    <row r="321" spans="15:19">
      <c r="O321" s="166"/>
      <c r="P321" s="450"/>
      <c r="Q321" s="450"/>
      <c r="R321" s="450"/>
      <c r="S321" s="494"/>
    </row>
    <row r="322" spans="15:19">
      <c r="O322" s="532" t="s">
        <v>318</v>
      </c>
      <c r="P322" s="533"/>
      <c r="Q322" s="450"/>
      <c r="R322" s="450"/>
      <c r="S322" s="493">
        <f>+P322+R322-Q322</f>
        <v>0</v>
      </c>
    </row>
    <row r="323" spans="15:19">
      <c r="O323" s="532" t="s">
        <v>327</v>
      </c>
      <c r="P323" s="533"/>
      <c r="Q323" s="450"/>
      <c r="R323" s="450"/>
      <c r="S323" s="493">
        <f>+P323+Q323-R323</f>
        <v>0</v>
      </c>
    </row>
    <row r="324" spans="15:19">
      <c r="O324" s="166"/>
      <c r="P324" s="450"/>
      <c r="Q324" s="450"/>
      <c r="R324" s="450"/>
      <c r="S324" s="494"/>
    </row>
    <row r="325" spans="15:19">
      <c r="O325" s="534" t="s">
        <v>962</v>
      </c>
      <c r="P325" s="498">
        <f>+P299+P320+P322-P323</f>
        <v>-6602768959</v>
      </c>
      <c r="Q325" s="498">
        <f>+Q299+Q320+Q322-Q323</f>
        <v>-989985530.438543</v>
      </c>
      <c r="R325" s="498">
        <f>+R299+R320+R322-R323</f>
        <v>-80893500</v>
      </c>
      <c r="S325" s="498">
        <f>+S299+S320+S322-S323</f>
        <v>-7511860989.43854</v>
      </c>
    </row>
    <row r="327" spans="15:16">
      <c r="O327" s="486" t="s">
        <v>159</v>
      </c>
      <c r="P327" s="136">
        <f>K232</f>
        <v>443875000</v>
      </c>
    </row>
    <row r="329" spans="16:16">
      <c r="P329" s="136">
        <f>P325-P327</f>
        <v>-7046643959</v>
      </c>
    </row>
    <row r="330" spans="15:16">
      <c r="O330" s="486" t="s">
        <v>963</v>
      </c>
      <c r="P330" s="136">
        <f>F279</f>
        <v>-7046643959</v>
      </c>
    </row>
    <row r="331" spans="15:16">
      <c r="O331" s="535" t="s">
        <v>964</v>
      </c>
      <c r="P331" s="536">
        <f>P329-P330</f>
        <v>0</v>
      </c>
    </row>
  </sheetData>
  <sheetProtection formatCells="0" formatColumns="0" formatRows="0" insertRows="0" insertColumns="0" insertHyperlinks="0" deleteColumns="0" deleteRows="0" sort="0" autoFilter="0" pivotTables="0"/>
  <mergeCells count="22">
    <mergeCell ref="G3:H3"/>
    <mergeCell ref="Q3:R3"/>
    <mergeCell ref="C3:C4"/>
    <mergeCell ref="D3:D4"/>
    <mergeCell ref="E3:E4"/>
    <mergeCell ref="F3:F4"/>
    <mergeCell ref="I3:I4"/>
    <mergeCell ref="O3:O4"/>
    <mergeCell ref="P3:P4"/>
    <mergeCell ref="S3:S4"/>
    <mergeCell ref="U3:U4"/>
    <mergeCell ref="V3:V4"/>
    <mergeCell ref="W3:W4"/>
    <mergeCell ref="X3:X4"/>
    <mergeCell ref="Y3:Y4"/>
    <mergeCell ref="Z3:Z4"/>
    <mergeCell ref="AA3:AA4"/>
    <mergeCell ref="AC3:AC4"/>
    <mergeCell ref="AD3:AD4"/>
    <mergeCell ref="AE3:AE4"/>
    <mergeCell ref="AF3:AF4"/>
    <mergeCell ref="AG3:AG4"/>
  </mergeCells>
  <pageMargins left="0.7" right="0.7" top="0.75" bottom="0.75" header="0.3" footer="0.3"/>
  <pageSetup paperSize="9" scale="10" orientation="portrait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67" id="{78af1782-c8ea-4ad4-ae32-e13c03594bb4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X75:Y75</xm:sqref>
        </x14:conditionalFormatting>
        <x14:conditionalFormatting xmlns:xm="http://schemas.microsoft.com/office/excel/2006/main">
          <x14:cfRule type="iconSet" priority="166" id="{792ec1a3-a943-497d-8b1c-0a52250548d4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AF84</xm:sqref>
        </x14:conditionalFormatting>
        <x14:conditionalFormatting xmlns:xm="http://schemas.microsoft.com/office/excel/2006/main">
          <x14:cfRule type="iconSet" priority="170" id="{9eba497e-a736-4608-911f-653615fc91f9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M232</xm:sqref>
        </x14:conditionalFormatting>
        <x14:conditionalFormatting xmlns:xm="http://schemas.microsoft.com/office/excel/2006/main">
          <x14:cfRule type="iconSet" priority="169" id="{9992b3fb-16a8-48d5-acb6-c97b48ff0a4a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N232</xm:sqref>
        </x14:conditionalFormatting>
        <x14:conditionalFormatting xmlns:xm="http://schemas.microsoft.com/office/excel/2006/main">
          <x14:cfRule type="iconSet" priority="168" id="{2c27cd74-321c-472d-9c7b-b5dca7d2a27a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P331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48"/>
  <sheetViews>
    <sheetView workbookViewId="0">
      <selection activeCell="F116" sqref="F116"/>
    </sheetView>
  </sheetViews>
  <sheetFormatPr defaultColWidth="14.4272727272727" defaultRowHeight="15" customHeight="1" outlineLevelCol="7"/>
  <cols>
    <col min="1" max="1" width="4.13636363636364" style="1" customWidth="1"/>
    <col min="2" max="2" width="98.4272727272727" style="1" customWidth="1"/>
    <col min="3" max="6" width="24.2818181818182" style="1" customWidth="1"/>
    <col min="7" max="7" width="41.5727272727273" style="1" customWidth="1"/>
    <col min="8" max="8" width="24.2818181818182" style="1" customWidth="1"/>
    <col min="9" max="26" width="8.70909090909091" style="1" customWidth="1"/>
    <col min="27" max="16384" width="14.4272727272727" style="1"/>
  </cols>
  <sheetData>
    <row r="1" ht="14.25" customHeight="1" spans="1:1">
      <c r="A1" s="2" t="s">
        <v>1339</v>
      </c>
    </row>
    <row r="2" ht="14.25" customHeight="1" spans="1:1">
      <c r="A2" s="2" t="s">
        <v>1340</v>
      </c>
    </row>
    <row r="3" ht="14.25" customHeight="1" spans="1:1">
      <c r="A3" s="2" t="s">
        <v>1290</v>
      </c>
    </row>
    <row r="4" ht="14.25" customHeight="1"/>
    <row r="5" ht="14.25" customHeight="1" spans="1:6">
      <c r="A5" s="4" t="s">
        <v>1341</v>
      </c>
      <c r="B5" s="4" t="s">
        <v>2</v>
      </c>
      <c r="C5" s="4" t="s">
        <v>1342</v>
      </c>
      <c r="D5" s="4" t="s">
        <v>1343</v>
      </c>
      <c r="E5" s="21" t="s">
        <v>1344</v>
      </c>
      <c r="F5" s="21" t="s">
        <v>1345</v>
      </c>
    </row>
    <row r="6" ht="14.25" customHeight="1" spans="1:6">
      <c r="A6" s="22"/>
      <c r="B6" s="22"/>
      <c r="C6" s="22"/>
      <c r="D6" s="22"/>
      <c r="E6" s="22"/>
      <c r="F6" s="22"/>
    </row>
    <row r="7" ht="14.25" customHeight="1" spans="1:6">
      <c r="A7" s="47"/>
      <c r="B7" s="48"/>
      <c r="C7" s="28"/>
      <c r="D7" s="28"/>
      <c r="E7" s="28"/>
      <c r="F7" s="49"/>
    </row>
    <row r="8" ht="14.25" customHeight="1" spans="1:7">
      <c r="A8" s="50"/>
      <c r="B8" s="51" t="s">
        <v>1346</v>
      </c>
      <c r="C8" s="52">
        <f>SUM(C9:C81)</f>
        <v>357231350</v>
      </c>
      <c r="D8" s="52">
        <f t="shared" ref="D8:E8" si="0">SUM(D9:D81)</f>
        <v>0</v>
      </c>
      <c r="E8" s="52">
        <f t="shared" si="0"/>
        <v>357231350</v>
      </c>
      <c r="F8" s="53"/>
      <c r="G8" s="54"/>
    </row>
    <row r="9" ht="14.25" customHeight="1" spans="1:7">
      <c r="A9" s="55">
        <v>1</v>
      </c>
      <c r="B9" s="56" t="s">
        <v>1347</v>
      </c>
      <c r="C9" s="34">
        <f>+H117</f>
        <v>0</v>
      </c>
      <c r="D9" s="34">
        <f>+H210</f>
        <v>0</v>
      </c>
      <c r="E9" s="57">
        <f t="shared" ref="E9:E74" si="1">+C9-D9</f>
        <v>0</v>
      </c>
      <c r="F9" s="58" t="str">
        <f t="shared" ref="F9:F75" si="2">IF(E9&gt;0,"DEBET","KREDIT")</f>
        <v>KREDIT</v>
      </c>
      <c r="G9" s="59" t="s">
        <v>428</v>
      </c>
    </row>
    <row r="10" ht="14.25" customHeight="1" spans="1:7">
      <c r="A10" s="55">
        <v>2</v>
      </c>
      <c r="B10" s="56" t="s">
        <v>1348</v>
      </c>
      <c r="C10" s="34">
        <f t="shared" ref="C10:C73" si="3">+H118</f>
        <v>0</v>
      </c>
      <c r="D10" s="34">
        <f t="shared" ref="D10:D73" si="4">+H211</f>
        <v>0</v>
      </c>
      <c r="E10" s="57">
        <f t="shared" si="1"/>
        <v>0</v>
      </c>
      <c r="F10" s="58" t="str">
        <f t="shared" si="2"/>
        <v>KREDIT</v>
      </c>
      <c r="G10" s="59" t="s">
        <v>431</v>
      </c>
    </row>
    <row r="11" ht="14.25" customHeight="1" spans="1:7">
      <c r="A11" s="55">
        <v>3</v>
      </c>
      <c r="B11" s="56" t="s">
        <v>1349</v>
      </c>
      <c r="C11" s="34">
        <f t="shared" si="3"/>
        <v>0</v>
      </c>
      <c r="D11" s="34">
        <f t="shared" si="4"/>
        <v>0</v>
      </c>
      <c r="E11" s="57">
        <f t="shared" si="1"/>
        <v>0</v>
      </c>
      <c r="F11" s="58" t="str">
        <f t="shared" si="2"/>
        <v>KREDIT</v>
      </c>
      <c r="G11" s="59" t="s">
        <v>434</v>
      </c>
    </row>
    <row r="12" ht="14.25" customHeight="1" spans="1:7">
      <c r="A12" s="55">
        <v>4</v>
      </c>
      <c r="B12" s="56" t="s">
        <v>1350</v>
      </c>
      <c r="C12" s="34">
        <f t="shared" si="3"/>
        <v>0</v>
      </c>
      <c r="D12" s="34">
        <f t="shared" si="4"/>
        <v>0</v>
      </c>
      <c r="E12" s="57">
        <f t="shared" si="1"/>
        <v>0</v>
      </c>
      <c r="F12" s="58" t="str">
        <f t="shared" si="2"/>
        <v>KREDIT</v>
      </c>
      <c r="G12" s="59" t="s">
        <v>437</v>
      </c>
    </row>
    <row r="13" ht="14.25" customHeight="1" spans="1:7">
      <c r="A13" s="55">
        <v>5</v>
      </c>
      <c r="B13" s="56" t="s">
        <v>1351</v>
      </c>
      <c r="C13" s="34">
        <f t="shared" si="3"/>
        <v>0</v>
      </c>
      <c r="D13" s="34">
        <f t="shared" si="4"/>
        <v>0</v>
      </c>
      <c r="E13" s="57">
        <f t="shared" si="1"/>
        <v>0</v>
      </c>
      <c r="F13" s="58" t="str">
        <f t="shared" si="2"/>
        <v>KREDIT</v>
      </c>
      <c r="G13" s="59" t="s">
        <v>440</v>
      </c>
    </row>
    <row r="14" ht="14.25" customHeight="1" spans="1:7">
      <c r="A14" s="55">
        <v>6</v>
      </c>
      <c r="B14" s="56" t="s">
        <v>1352</v>
      </c>
      <c r="C14" s="34">
        <f t="shared" si="3"/>
        <v>0</v>
      </c>
      <c r="D14" s="34">
        <f t="shared" si="4"/>
        <v>0</v>
      </c>
      <c r="E14" s="57">
        <f t="shared" si="1"/>
        <v>0</v>
      </c>
      <c r="F14" s="58" t="str">
        <f t="shared" si="2"/>
        <v>KREDIT</v>
      </c>
      <c r="G14" s="59" t="s">
        <v>443</v>
      </c>
    </row>
    <row r="15" ht="14.25" customHeight="1" spans="1:7">
      <c r="A15" s="55">
        <v>7</v>
      </c>
      <c r="B15" s="56" t="s">
        <v>1353</v>
      </c>
      <c r="C15" s="34">
        <f t="shared" si="3"/>
        <v>0</v>
      </c>
      <c r="D15" s="34">
        <f t="shared" si="4"/>
        <v>0</v>
      </c>
      <c r="E15" s="57">
        <f t="shared" si="1"/>
        <v>0</v>
      </c>
      <c r="F15" s="58" t="str">
        <f t="shared" si="2"/>
        <v>KREDIT</v>
      </c>
      <c r="G15" s="59" t="s">
        <v>446</v>
      </c>
    </row>
    <row r="16" ht="14.25" customHeight="1" spans="1:7">
      <c r="A16" s="55">
        <v>8</v>
      </c>
      <c r="B16" s="56" t="s">
        <v>1354</v>
      </c>
      <c r="C16" s="34">
        <f t="shared" si="3"/>
        <v>0</v>
      </c>
      <c r="D16" s="34">
        <f t="shared" si="4"/>
        <v>0</v>
      </c>
      <c r="E16" s="57">
        <f t="shared" si="1"/>
        <v>0</v>
      </c>
      <c r="F16" s="58" t="str">
        <f t="shared" si="2"/>
        <v>KREDIT</v>
      </c>
      <c r="G16" s="59" t="s">
        <v>449</v>
      </c>
    </row>
    <row r="17" ht="14.25" customHeight="1" spans="1:7">
      <c r="A17" s="55">
        <v>9</v>
      </c>
      <c r="B17" s="56" t="s">
        <v>1355</v>
      </c>
      <c r="C17" s="34">
        <f t="shared" si="3"/>
        <v>0</v>
      </c>
      <c r="D17" s="34">
        <f t="shared" si="4"/>
        <v>0</v>
      </c>
      <c r="E17" s="57">
        <f t="shared" si="1"/>
        <v>0</v>
      </c>
      <c r="F17" s="58" t="str">
        <f t="shared" si="2"/>
        <v>KREDIT</v>
      </c>
      <c r="G17" s="59" t="s">
        <v>452</v>
      </c>
    </row>
    <row r="18" ht="14.25" customHeight="1" spans="1:7">
      <c r="A18" s="55">
        <v>10</v>
      </c>
      <c r="B18" s="56" t="s">
        <v>1356</v>
      </c>
      <c r="C18" s="34">
        <f t="shared" si="3"/>
        <v>0</v>
      </c>
      <c r="D18" s="34">
        <f t="shared" si="4"/>
        <v>0</v>
      </c>
      <c r="E18" s="57">
        <f t="shared" si="1"/>
        <v>0</v>
      </c>
      <c r="F18" s="58" t="str">
        <f t="shared" si="2"/>
        <v>KREDIT</v>
      </c>
      <c r="G18" s="59" t="s">
        <v>455</v>
      </c>
    </row>
    <row r="19" ht="14.25" customHeight="1" spans="1:7">
      <c r="A19" s="55">
        <v>11</v>
      </c>
      <c r="B19" s="56" t="s">
        <v>1357</v>
      </c>
      <c r="C19" s="34">
        <f t="shared" si="3"/>
        <v>0</v>
      </c>
      <c r="D19" s="34">
        <f t="shared" si="4"/>
        <v>0</v>
      </c>
      <c r="E19" s="57">
        <f t="shared" si="1"/>
        <v>0</v>
      </c>
      <c r="F19" s="58" t="str">
        <f t="shared" si="2"/>
        <v>KREDIT</v>
      </c>
      <c r="G19" s="59" t="s">
        <v>458</v>
      </c>
    </row>
    <row r="20" ht="14.25" customHeight="1" spans="1:7">
      <c r="A20" s="55">
        <v>12</v>
      </c>
      <c r="B20" s="56" t="s">
        <v>1358</v>
      </c>
      <c r="C20" s="34">
        <f t="shared" si="3"/>
        <v>0</v>
      </c>
      <c r="D20" s="34">
        <f t="shared" si="4"/>
        <v>0</v>
      </c>
      <c r="E20" s="57">
        <f t="shared" si="1"/>
        <v>0</v>
      </c>
      <c r="F20" s="58" t="str">
        <f t="shared" si="2"/>
        <v>KREDIT</v>
      </c>
      <c r="G20" s="59" t="s">
        <v>461</v>
      </c>
    </row>
    <row r="21" ht="14.25" customHeight="1" spans="1:7">
      <c r="A21" s="55">
        <v>13</v>
      </c>
      <c r="B21" s="56" t="s">
        <v>1359</v>
      </c>
      <c r="C21" s="34">
        <f t="shared" si="3"/>
        <v>0</v>
      </c>
      <c r="D21" s="34">
        <f t="shared" si="4"/>
        <v>0</v>
      </c>
      <c r="E21" s="57">
        <f t="shared" si="1"/>
        <v>0</v>
      </c>
      <c r="F21" s="58" t="str">
        <f t="shared" si="2"/>
        <v>KREDIT</v>
      </c>
      <c r="G21" s="59" t="s">
        <v>464</v>
      </c>
    </row>
    <row r="22" ht="14.25" customHeight="1" spans="1:7">
      <c r="A22" s="55">
        <v>14</v>
      </c>
      <c r="B22" s="56" t="s">
        <v>1360</v>
      </c>
      <c r="C22" s="34">
        <f t="shared" si="3"/>
        <v>0</v>
      </c>
      <c r="D22" s="34">
        <f t="shared" si="4"/>
        <v>0</v>
      </c>
      <c r="E22" s="57">
        <f t="shared" si="1"/>
        <v>0</v>
      </c>
      <c r="F22" s="58" t="str">
        <f t="shared" si="2"/>
        <v>KREDIT</v>
      </c>
      <c r="G22" s="59" t="s">
        <v>467</v>
      </c>
    </row>
    <row r="23" ht="14.25" customHeight="1" spans="1:7">
      <c r="A23" s="55">
        <v>15</v>
      </c>
      <c r="B23" s="56" t="s">
        <v>1361</v>
      </c>
      <c r="C23" s="34">
        <f t="shared" si="3"/>
        <v>0</v>
      </c>
      <c r="D23" s="34">
        <f t="shared" si="4"/>
        <v>0</v>
      </c>
      <c r="E23" s="57">
        <f t="shared" si="1"/>
        <v>0</v>
      </c>
      <c r="F23" s="58" t="str">
        <f t="shared" si="2"/>
        <v>KREDIT</v>
      </c>
      <c r="G23" s="59" t="s">
        <v>470</v>
      </c>
    </row>
    <row r="24" ht="14.25" customHeight="1" spans="1:7">
      <c r="A24" s="55">
        <v>16</v>
      </c>
      <c r="B24" s="56" t="s">
        <v>1362</v>
      </c>
      <c r="C24" s="34">
        <f t="shared" si="3"/>
        <v>0</v>
      </c>
      <c r="D24" s="34">
        <f t="shared" si="4"/>
        <v>0</v>
      </c>
      <c r="E24" s="57">
        <f t="shared" si="1"/>
        <v>0</v>
      </c>
      <c r="F24" s="58" t="str">
        <f t="shared" si="2"/>
        <v>KREDIT</v>
      </c>
      <c r="G24" s="59" t="s">
        <v>473</v>
      </c>
    </row>
    <row r="25" ht="14.25" customHeight="1" spans="1:7">
      <c r="A25" s="55">
        <v>17</v>
      </c>
      <c r="B25" s="56" t="s">
        <v>1363</v>
      </c>
      <c r="C25" s="34">
        <f t="shared" si="3"/>
        <v>0</v>
      </c>
      <c r="D25" s="34">
        <f t="shared" si="4"/>
        <v>0</v>
      </c>
      <c r="E25" s="57">
        <f t="shared" si="1"/>
        <v>0</v>
      </c>
      <c r="F25" s="58" t="str">
        <f t="shared" si="2"/>
        <v>KREDIT</v>
      </c>
      <c r="G25" s="59" t="s">
        <v>476</v>
      </c>
    </row>
    <row r="26" ht="14.25" customHeight="1" spans="1:7">
      <c r="A26" s="55">
        <v>18</v>
      </c>
      <c r="B26" s="56" t="s">
        <v>1364</v>
      </c>
      <c r="C26" s="34">
        <f t="shared" si="3"/>
        <v>0</v>
      </c>
      <c r="D26" s="34">
        <f t="shared" si="4"/>
        <v>0</v>
      </c>
      <c r="E26" s="57">
        <f t="shared" si="1"/>
        <v>0</v>
      </c>
      <c r="F26" s="58" t="str">
        <f t="shared" si="2"/>
        <v>KREDIT</v>
      </c>
      <c r="G26" s="59" t="s">
        <v>479</v>
      </c>
    </row>
    <row r="27" ht="14.25" customHeight="1" spans="1:7">
      <c r="A27" s="55">
        <v>19</v>
      </c>
      <c r="B27" s="56" t="s">
        <v>1365</v>
      </c>
      <c r="C27" s="34">
        <f t="shared" si="3"/>
        <v>0</v>
      </c>
      <c r="D27" s="34">
        <f t="shared" si="4"/>
        <v>0</v>
      </c>
      <c r="E27" s="57">
        <f t="shared" si="1"/>
        <v>0</v>
      </c>
      <c r="F27" s="58" t="str">
        <f t="shared" si="2"/>
        <v>KREDIT</v>
      </c>
      <c r="G27" s="59" t="s">
        <v>482</v>
      </c>
    </row>
    <row r="28" ht="14.25" customHeight="1" spans="1:7">
      <c r="A28" s="55">
        <v>20</v>
      </c>
      <c r="B28" s="56" t="s">
        <v>1366</v>
      </c>
      <c r="C28" s="34">
        <f t="shared" si="3"/>
        <v>0</v>
      </c>
      <c r="D28" s="34">
        <f t="shared" si="4"/>
        <v>0</v>
      </c>
      <c r="E28" s="57">
        <f t="shared" si="1"/>
        <v>0</v>
      </c>
      <c r="F28" s="58" t="str">
        <f t="shared" si="2"/>
        <v>KREDIT</v>
      </c>
      <c r="G28" s="59" t="s">
        <v>485</v>
      </c>
    </row>
    <row r="29" ht="14.25" customHeight="1" spans="1:7">
      <c r="A29" s="55">
        <v>21</v>
      </c>
      <c r="B29" s="56" t="s">
        <v>1367</v>
      </c>
      <c r="C29" s="34">
        <f t="shared" si="3"/>
        <v>0</v>
      </c>
      <c r="D29" s="34">
        <f t="shared" si="4"/>
        <v>0</v>
      </c>
      <c r="E29" s="57">
        <f t="shared" si="1"/>
        <v>0</v>
      </c>
      <c r="F29" s="58" t="str">
        <f t="shared" si="2"/>
        <v>KREDIT</v>
      </c>
      <c r="G29" s="59" t="s">
        <v>488</v>
      </c>
    </row>
    <row r="30" ht="14.25" customHeight="1" spans="1:7">
      <c r="A30" s="55">
        <v>22</v>
      </c>
      <c r="B30" s="56" t="s">
        <v>1368</v>
      </c>
      <c r="C30" s="34">
        <f t="shared" si="3"/>
        <v>0</v>
      </c>
      <c r="D30" s="34">
        <f t="shared" si="4"/>
        <v>0</v>
      </c>
      <c r="E30" s="57">
        <f t="shared" si="1"/>
        <v>0</v>
      </c>
      <c r="F30" s="58" t="str">
        <f t="shared" si="2"/>
        <v>KREDIT</v>
      </c>
      <c r="G30" s="59" t="s">
        <v>491</v>
      </c>
    </row>
    <row r="31" ht="14.25" customHeight="1" spans="1:7">
      <c r="A31" s="55">
        <v>23</v>
      </c>
      <c r="B31" s="56" t="s">
        <v>1369</v>
      </c>
      <c r="C31" s="34">
        <f t="shared" si="3"/>
        <v>0</v>
      </c>
      <c r="D31" s="34">
        <f t="shared" si="4"/>
        <v>0</v>
      </c>
      <c r="E31" s="57">
        <f t="shared" si="1"/>
        <v>0</v>
      </c>
      <c r="F31" s="58" t="str">
        <f t="shared" si="2"/>
        <v>KREDIT</v>
      </c>
      <c r="G31" s="59" t="s">
        <v>494</v>
      </c>
    </row>
    <row r="32" ht="14.25" customHeight="1" spans="1:7">
      <c r="A32" s="55">
        <v>24</v>
      </c>
      <c r="B32" s="56" t="s">
        <v>1370</v>
      </c>
      <c r="C32" s="34">
        <f t="shared" si="3"/>
        <v>0</v>
      </c>
      <c r="D32" s="34">
        <f t="shared" si="4"/>
        <v>0</v>
      </c>
      <c r="E32" s="57">
        <f t="shared" si="1"/>
        <v>0</v>
      </c>
      <c r="F32" s="58" t="str">
        <f t="shared" si="2"/>
        <v>KREDIT</v>
      </c>
      <c r="G32" s="59" t="s">
        <v>497</v>
      </c>
    </row>
    <row r="33" ht="14.25" customHeight="1" spans="1:7">
      <c r="A33" s="55">
        <v>25</v>
      </c>
      <c r="B33" s="56" t="s">
        <v>1371</v>
      </c>
      <c r="C33" s="34">
        <f t="shared" si="3"/>
        <v>0</v>
      </c>
      <c r="D33" s="34">
        <f t="shared" si="4"/>
        <v>0</v>
      </c>
      <c r="E33" s="57">
        <f t="shared" si="1"/>
        <v>0</v>
      </c>
      <c r="F33" s="58" t="str">
        <f t="shared" si="2"/>
        <v>KREDIT</v>
      </c>
      <c r="G33" s="59" t="s">
        <v>500</v>
      </c>
    </row>
    <row r="34" ht="14.25" customHeight="1" spans="1:7">
      <c r="A34" s="55">
        <v>26</v>
      </c>
      <c r="B34" s="56" t="s">
        <v>1372</v>
      </c>
      <c r="C34" s="34">
        <f t="shared" si="3"/>
        <v>0</v>
      </c>
      <c r="D34" s="34">
        <f t="shared" si="4"/>
        <v>0</v>
      </c>
      <c r="E34" s="57">
        <f t="shared" si="1"/>
        <v>0</v>
      </c>
      <c r="F34" s="58" t="str">
        <f t="shared" si="2"/>
        <v>KREDIT</v>
      </c>
      <c r="G34" s="59" t="s">
        <v>503</v>
      </c>
    </row>
    <row r="35" ht="14.25" customHeight="1" spans="1:7">
      <c r="A35" s="55">
        <v>27</v>
      </c>
      <c r="B35" s="56" t="s">
        <v>1373</v>
      </c>
      <c r="C35" s="34">
        <f t="shared" si="3"/>
        <v>0</v>
      </c>
      <c r="D35" s="34">
        <f t="shared" si="4"/>
        <v>0</v>
      </c>
      <c r="E35" s="57">
        <f t="shared" si="1"/>
        <v>0</v>
      </c>
      <c r="F35" s="58" t="str">
        <f t="shared" si="2"/>
        <v>KREDIT</v>
      </c>
      <c r="G35" s="59" t="s">
        <v>506</v>
      </c>
    </row>
    <row r="36" ht="14.25" customHeight="1" spans="1:7">
      <c r="A36" s="55">
        <v>28</v>
      </c>
      <c r="B36" s="56" t="s">
        <v>1374</v>
      </c>
      <c r="C36" s="34">
        <f t="shared" si="3"/>
        <v>0</v>
      </c>
      <c r="D36" s="34">
        <f t="shared" si="4"/>
        <v>0</v>
      </c>
      <c r="E36" s="57">
        <f t="shared" si="1"/>
        <v>0</v>
      </c>
      <c r="F36" s="58" t="str">
        <f t="shared" si="2"/>
        <v>KREDIT</v>
      </c>
      <c r="G36" s="59" t="s">
        <v>509</v>
      </c>
    </row>
    <row r="37" ht="14.25" customHeight="1" spans="1:7">
      <c r="A37" s="55">
        <v>29</v>
      </c>
      <c r="B37" s="56" t="s">
        <v>1375</v>
      </c>
      <c r="C37" s="34">
        <f t="shared" si="3"/>
        <v>0</v>
      </c>
      <c r="D37" s="34">
        <f t="shared" si="4"/>
        <v>0</v>
      </c>
      <c r="E37" s="57">
        <f t="shared" si="1"/>
        <v>0</v>
      </c>
      <c r="F37" s="58" t="str">
        <f t="shared" si="2"/>
        <v>KREDIT</v>
      </c>
      <c r="G37" s="59" t="s">
        <v>512</v>
      </c>
    </row>
    <row r="38" ht="14.25" customHeight="1" spans="1:7">
      <c r="A38" s="55">
        <v>30</v>
      </c>
      <c r="B38" s="56" t="s">
        <v>1376</v>
      </c>
      <c r="C38" s="34">
        <f t="shared" si="3"/>
        <v>0</v>
      </c>
      <c r="D38" s="34">
        <f t="shared" si="4"/>
        <v>0</v>
      </c>
      <c r="E38" s="57">
        <f t="shared" si="1"/>
        <v>0</v>
      </c>
      <c r="F38" s="58" t="str">
        <f t="shared" si="2"/>
        <v>KREDIT</v>
      </c>
      <c r="G38" s="59" t="s">
        <v>515</v>
      </c>
    </row>
    <row r="39" ht="14.25" customHeight="1" spans="1:7">
      <c r="A39" s="55">
        <v>31</v>
      </c>
      <c r="B39" s="56" t="s">
        <v>1377</v>
      </c>
      <c r="C39" s="34">
        <f t="shared" si="3"/>
        <v>0</v>
      </c>
      <c r="D39" s="34">
        <f t="shared" si="4"/>
        <v>0</v>
      </c>
      <c r="E39" s="57">
        <f t="shared" si="1"/>
        <v>0</v>
      </c>
      <c r="F39" s="58" t="str">
        <f t="shared" si="2"/>
        <v>KREDIT</v>
      </c>
      <c r="G39" s="59" t="s">
        <v>518</v>
      </c>
    </row>
    <row r="40" ht="14.25" customHeight="1" spans="1:7">
      <c r="A40" s="55">
        <v>32</v>
      </c>
      <c r="B40" s="56" t="s">
        <v>1378</v>
      </c>
      <c r="C40" s="34">
        <f t="shared" si="3"/>
        <v>0</v>
      </c>
      <c r="D40" s="34">
        <f t="shared" si="4"/>
        <v>0</v>
      </c>
      <c r="E40" s="57">
        <f t="shared" si="1"/>
        <v>0</v>
      </c>
      <c r="F40" s="58" t="str">
        <f t="shared" si="2"/>
        <v>KREDIT</v>
      </c>
      <c r="G40" s="59" t="s">
        <v>521</v>
      </c>
    </row>
    <row r="41" ht="14.25" customHeight="1" spans="1:7">
      <c r="A41" s="55">
        <v>33</v>
      </c>
      <c r="B41" s="56" t="s">
        <v>1379</v>
      </c>
      <c r="C41" s="34">
        <f t="shared" si="3"/>
        <v>0</v>
      </c>
      <c r="D41" s="34">
        <f t="shared" si="4"/>
        <v>0</v>
      </c>
      <c r="E41" s="57">
        <f t="shared" si="1"/>
        <v>0</v>
      </c>
      <c r="F41" s="58" t="str">
        <f t="shared" si="2"/>
        <v>KREDIT</v>
      </c>
      <c r="G41" s="59" t="s">
        <v>524</v>
      </c>
    </row>
    <row r="42" ht="14.25" customHeight="1" spans="1:7">
      <c r="A42" s="55">
        <v>34</v>
      </c>
      <c r="B42" s="56" t="s">
        <v>1380</v>
      </c>
      <c r="C42" s="34">
        <f t="shared" si="3"/>
        <v>0</v>
      </c>
      <c r="D42" s="34">
        <f t="shared" si="4"/>
        <v>0</v>
      </c>
      <c r="E42" s="57">
        <f t="shared" si="1"/>
        <v>0</v>
      </c>
      <c r="F42" s="58" t="str">
        <f t="shared" si="2"/>
        <v>KREDIT</v>
      </c>
      <c r="G42" s="59" t="s">
        <v>527</v>
      </c>
    </row>
    <row r="43" ht="14.25" customHeight="1" spans="1:7">
      <c r="A43" s="55">
        <v>35</v>
      </c>
      <c r="B43" s="56" t="s">
        <v>1381</v>
      </c>
      <c r="C43" s="34">
        <f t="shared" si="3"/>
        <v>0</v>
      </c>
      <c r="D43" s="34">
        <f t="shared" si="4"/>
        <v>0</v>
      </c>
      <c r="E43" s="57">
        <f t="shared" si="1"/>
        <v>0</v>
      </c>
      <c r="F43" s="58" t="str">
        <f t="shared" si="2"/>
        <v>KREDIT</v>
      </c>
      <c r="G43" s="59" t="s">
        <v>530</v>
      </c>
    </row>
    <row r="44" ht="14.25" customHeight="1" spans="1:7">
      <c r="A44" s="55">
        <v>36</v>
      </c>
      <c r="B44" s="60" t="s">
        <v>1382</v>
      </c>
      <c r="C44" s="34">
        <f t="shared" si="3"/>
        <v>0</v>
      </c>
      <c r="D44" s="34">
        <f t="shared" si="4"/>
        <v>0</v>
      </c>
      <c r="E44" s="57">
        <f t="shared" si="1"/>
        <v>0</v>
      </c>
      <c r="F44" s="58" t="str">
        <f t="shared" si="2"/>
        <v>KREDIT</v>
      </c>
      <c r="G44" s="59" t="s">
        <v>533</v>
      </c>
    </row>
    <row r="45" ht="14.25" customHeight="1" spans="1:7">
      <c r="A45" s="55">
        <v>37</v>
      </c>
      <c r="B45" s="56" t="s">
        <v>1383</v>
      </c>
      <c r="C45" s="34">
        <f t="shared" si="3"/>
        <v>0</v>
      </c>
      <c r="D45" s="34">
        <f t="shared" si="4"/>
        <v>0</v>
      </c>
      <c r="E45" s="57">
        <f t="shared" si="1"/>
        <v>0</v>
      </c>
      <c r="F45" s="58" t="str">
        <f t="shared" si="2"/>
        <v>KREDIT</v>
      </c>
      <c r="G45" s="59" t="s">
        <v>536</v>
      </c>
    </row>
    <row r="46" ht="14.25" customHeight="1" spans="1:7">
      <c r="A46" s="55">
        <v>38</v>
      </c>
      <c r="B46" s="56" t="s">
        <v>1384</v>
      </c>
      <c r="C46" s="34">
        <f t="shared" si="3"/>
        <v>0</v>
      </c>
      <c r="D46" s="34">
        <f t="shared" si="4"/>
        <v>0</v>
      </c>
      <c r="E46" s="57">
        <f t="shared" si="1"/>
        <v>0</v>
      </c>
      <c r="F46" s="58" t="str">
        <f t="shared" si="2"/>
        <v>KREDIT</v>
      </c>
      <c r="G46" s="59" t="s">
        <v>539</v>
      </c>
    </row>
    <row r="47" ht="14.25" customHeight="1" spans="1:7">
      <c r="A47" s="55">
        <v>39</v>
      </c>
      <c r="B47" s="56" t="s">
        <v>1385</v>
      </c>
      <c r="C47" s="34">
        <f t="shared" si="3"/>
        <v>0</v>
      </c>
      <c r="D47" s="34">
        <f t="shared" si="4"/>
        <v>0</v>
      </c>
      <c r="E47" s="57">
        <f t="shared" si="1"/>
        <v>0</v>
      </c>
      <c r="F47" s="58" t="str">
        <f t="shared" si="2"/>
        <v>KREDIT</v>
      </c>
      <c r="G47" s="59" t="s">
        <v>542</v>
      </c>
    </row>
    <row r="48" ht="14.25" customHeight="1" spans="1:7">
      <c r="A48" s="55">
        <v>40</v>
      </c>
      <c r="B48" s="56" t="s">
        <v>1386</v>
      </c>
      <c r="C48" s="34">
        <f t="shared" si="3"/>
        <v>0</v>
      </c>
      <c r="D48" s="34">
        <f t="shared" si="4"/>
        <v>0</v>
      </c>
      <c r="E48" s="57">
        <f t="shared" si="1"/>
        <v>0</v>
      </c>
      <c r="F48" s="58" t="str">
        <f t="shared" si="2"/>
        <v>KREDIT</v>
      </c>
      <c r="G48" s="59" t="s">
        <v>545</v>
      </c>
    </row>
    <row r="49" ht="14.25" customHeight="1" spans="1:7">
      <c r="A49" s="55">
        <v>41</v>
      </c>
      <c r="B49" s="56" t="s">
        <v>1387</v>
      </c>
      <c r="C49" s="34">
        <f t="shared" si="3"/>
        <v>0</v>
      </c>
      <c r="D49" s="34">
        <f t="shared" si="4"/>
        <v>0</v>
      </c>
      <c r="E49" s="57">
        <f t="shared" si="1"/>
        <v>0</v>
      </c>
      <c r="F49" s="58" t="str">
        <f t="shared" si="2"/>
        <v>KREDIT</v>
      </c>
      <c r="G49" s="59" t="s">
        <v>548</v>
      </c>
    </row>
    <row r="50" ht="14.25" customHeight="1" spans="1:7">
      <c r="A50" s="55">
        <v>42</v>
      </c>
      <c r="B50" s="56" t="s">
        <v>1388</v>
      </c>
      <c r="C50" s="34">
        <f t="shared" si="3"/>
        <v>0</v>
      </c>
      <c r="D50" s="34">
        <f t="shared" si="4"/>
        <v>0</v>
      </c>
      <c r="E50" s="57">
        <f t="shared" si="1"/>
        <v>0</v>
      </c>
      <c r="F50" s="58" t="str">
        <f t="shared" si="2"/>
        <v>KREDIT</v>
      </c>
      <c r="G50" s="59" t="s">
        <v>551</v>
      </c>
    </row>
    <row r="51" ht="14.25" customHeight="1" spans="1:7">
      <c r="A51" s="55">
        <v>43</v>
      </c>
      <c r="B51" s="56" t="s">
        <v>1389</v>
      </c>
      <c r="C51" s="34">
        <f t="shared" si="3"/>
        <v>0</v>
      </c>
      <c r="D51" s="34">
        <f t="shared" si="4"/>
        <v>0</v>
      </c>
      <c r="E51" s="57">
        <f t="shared" si="1"/>
        <v>0</v>
      </c>
      <c r="F51" s="58" t="str">
        <f t="shared" si="2"/>
        <v>KREDIT</v>
      </c>
      <c r="G51" s="59" t="s">
        <v>554</v>
      </c>
    </row>
    <row r="52" ht="14.25" customHeight="1" spans="1:7">
      <c r="A52" s="55">
        <v>44</v>
      </c>
      <c r="B52" s="56" t="s">
        <v>1390</v>
      </c>
      <c r="C52" s="34">
        <f t="shared" si="3"/>
        <v>0</v>
      </c>
      <c r="D52" s="34">
        <f t="shared" si="4"/>
        <v>0</v>
      </c>
      <c r="E52" s="57">
        <f t="shared" si="1"/>
        <v>0</v>
      </c>
      <c r="F52" s="58" t="str">
        <f t="shared" si="2"/>
        <v>KREDIT</v>
      </c>
      <c r="G52" s="59" t="s">
        <v>557</v>
      </c>
    </row>
    <row r="53" ht="14.25" customHeight="1" spans="1:7">
      <c r="A53" s="55">
        <v>45</v>
      </c>
      <c r="B53" s="56" t="s">
        <v>1391</v>
      </c>
      <c r="C53" s="34">
        <f t="shared" si="3"/>
        <v>0</v>
      </c>
      <c r="D53" s="34">
        <f t="shared" si="4"/>
        <v>0</v>
      </c>
      <c r="E53" s="57">
        <f t="shared" si="1"/>
        <v>0</v>
      </c>
      <c r="F53" s="58" t="str">
        <f t="shared" si="2"/>
        <v>KREDIT</v>
      </c>
      <c r="G53" s="59" t="s">
        <v>560</v>
      </c>
    </row>
    <row r="54" ht="14.25" customHeight="1" spans="1:7">
      <c r="A54" s="55">
        <v>46</v>
      </c>
      <c r="B54" s="56" t="s">
        <v>1392</v>
      </c>
      <c r="C54" s="34">
        <f t="shared" si="3"/>
        <v>0</v>
      </c>
      <c r="D54" s="34">
        <f t="shared" si="4"/>
        <v>0</v>
      </c>
      <c r="E54" s="57">
        <f t="shared" si="1"/>
        <v>0</v>
      </c>
      <c r="F54" s="58" t="str">
        <f t="shared" si="2"/>
        <v>KREDIT</v>
      </c>
      <c r="G54" s="59" t="s">
        <v>563</v>
      </c>
    </row>
    <row r="55" ht="14.25" customHeight="1" spans="1:7">
      <c r="A55" s="55">
        <v>47</v>
      </c>
      <c r="B55" s="56" t="s">
        <v>1393</v>
      </c>
      <c r="C55" s="34">
        <f t="shared" si="3"/>
        <v>0</v>
      </c>
      <c r="D55" s="34">
        <f t="shared" si="4"/>
        <v>0</v>
      </c>
      <c r="E55" s="57">
        <f t="shared" si="1"/>
        <v>0</v>
      </c>
      <c r="F55" s="58" t="str">
        <f t="shared" si="2"/>
        <v>KREDIT</v>
      </c>
      <c r="G55" s="59" t="s">
        <v>566</v>
      </c>
    </row>
    <row r="56" ht="14.25" customHeight="1" spans="1:7">
      <c r="A56" s="55">
        <v>48</v>
      </c>
      <c r="B56" s="56" t="s">
        <v>1394</v>
      </c>
      <c r="C56" s="34">
        <f t="shared" si="3"/>
        <v>0</v>
      </c>
      <c r="D56" s="34">
        <f t="shared" si="4"/>
        <v>0</v>
      </c>
      <c r="E56" s="57">
        <f t="shared" si="1"/>
        <v>0</v>
      </c>
      <c r="F56" s="58" t="str">
        <f t="shared" si="2"/>
        <v>KREDIT</v>
      </c>
      <c r="G56" s="59" t="s">
        <v>569</v>
      </c>
    </row>
    <row r="57" ht="14.25" customHeight="1" spans="1:7">
      <c r="A57" s="55">
        <v>49</v>
      </c>
      <c r="B57" s="56" t="s">
        <v>1395</v>
      </c>
      <c r="C57" s="34">
        <f t="shared" si="3"/>
        <v>0</v>
      </c>
      <c r="D57" s="34">
        <f t="shared" si="4"/>
        <v>0</v>
      </c>
      <c r="E57" s="57">
        <f t="shared" si="1"/>
        <v>0</v>
      </c>
      <c r="F57" s="58" t="str">
        <f t="shared" si="2"/>
        <v>KREDIT</v>
      </c>
      <c r="G57" s="59" t="s">
        <v>572</v>
      </c>
    </row>
    <row r="58" ht="14.25" customHeight="1" spans="1:7">
      <c r="A58" s="55">
        <v>50</v>
      </c>
      <c r="B58" s="56" t="s">
        <v>1396</v>
      </c>
      <c r="C58" s="34">
        <f t="shared" si="3"/>
        <v>0</v>
      </c>
      <c r="D58" s="34">
        <f t="shared" si="4"/>
        <v>0</v>
      </c>
      <c r="E58" s="57">
        <f t="shared" si="1"/>
        <v>0</v>
      </c>
      <c r="F58" s="58" t="str">
        <f t="shared" si="2"/>
        <v>KREDIT</v>
      </c>
      <c r="G58" s="59" t="s">
        <v>575</v>
      </c>
    </row>
    <row r="59" ht="14.25" customHeight="1" spans="1:7">
      <c r="A59" s="55">
        <v>51</v>
      </c>
      <c r="B59" s="56" t="s">
        <v>1397</v>
      </c>
      <c r="C59" s="34">
        <f t="shared" si="3"/>
        <v>0</v>
      </c>
      <c r="D59" s="34">
        <f t="shared" si="4"/>
        <v>0</v>
      </c>
      <c r="E59" s="57">
        <f t="shared" si="1"/>
        <v>0</v>
      </c>
      <c r="F59" s="58" t="str">
        <f t="shared" si="2"/>
        <v>KREDIT</v>
      </c>
      <c r="G59" s="59" t="s">
        <v>578</v>
      </c>
    </row>
    <row r="60" ht="14.25" customHeight="1" spans="1:7">
      <c r="A60" s="55">
        <v>52</v>
      </c>
      <c r="B60" s="56" t="s">
        <v>1398</v>
      </c>
      <c r="C60" s="34">
        <f t="shared" si="3"/>
        <v>0</v>
      </c>
      <c r="D60" s="34">
        <f t="shared" si="4"/>
        <v>0</v>
      </c>
      <c r="E60" s="57">
        <f t="shared" si="1"/>
        <v>0</v>
      </c>
      <c r="F60" s="58" t="str">
        <f t="shared" si="2"/>
        <v>KREDIT</v>
      </c>
      <c r="G60" s="59" t="s">
        <v>581</v>
      </c>
    </row>
    <row r="61" ht="14.25" customHeight="1" spans="1:7">
      <c r="A61" s="55">
        <v>53</v>
      </c>
      <c r="B61" s="56" t="s">
        <v>1399</v>
      </c>
      <c r="C61" s="34">
        <f t="shared" si="3"/>
        <v>0</v>
      </c>
      <c r="D61" s="34">
        <f t="shared" si="4"/>
        <v>0</v>
      </c>
      <c r="E61" s="57">
        <f t="shared" si="1"/>
        <v>0</v>
      </c>
      <c r="F61" s="58" t="str">
        <f t="shared" si="2"/>
        <v>KREDIT</v>
      </c>
      <c r="G61" s="59" t="s">
        <v>584</v>
      </c>
    </row>
    <row r="62" ht="14.25" customHeight="1" spans="1:7">
      <c r="A62" s="55">
        <v>54</v>
      </c>
      <c r="B62" s="56" t="s">
        <v>1400</v>
      </c>
      <c r="C62" s="34">
        <f t="shared" si="3"/>
        <v>0</v>
      </c>
      <c r="D62" s="34">
        <f t="shared" si="4"/>
        <v>0</v>
      </c>
      <c r="E62" s="57">
        <f t="shared" si="1"/>
        <v>0</v>
      </c>
      <c r="F62" s="58" t="str">
        <f t="shared" si="2"/>
        <v>KREDIT</v>
      </c>
      <c r="G62" s="59" t="s">
        <v>587</v>
      </c>
    </row>
    <row r="63" ht="14.25" customHeight="1" spans="1:7">
      <c r="A63" s="55">
        <v>55</v>
      </c>
      <c r="B63" s="56" t="s">
        <v>1401</v>
      </c>
      <c r="C63" s="34">
        <f t="shared" si="3"/>
        <v>0</v>
      </c>
      <c r="D63" s="34">
        <f t="shared" si="4"/>
        <v>0</v>
      </c>
      <c r="E63" s="57">
        <f t="shared" si="1"/>
        <v>0</v>
      </c>
      <c r="F63" s="58" t="str">
        <f t="shared" si="2"/>
        <v>KREDIT</v>
      </c>
      <c r="G63" s="59" t="s">
        <v>590</v>
      </c>
    </row>
    <row r="64" ht="14.25" customHeight="1" spans="1:7">
      <c r="A64" s="55">
        <v>56</v>
      </c>
      <c r="B64" s="56" t="s">
        <v>1402</v>
      </c>
      <c r="C64" s="34">
        <f t="shared" si="3"/>
        <v>0</v>
      </c>
      <c r="D64" s="34">
        <f t="shared" si="4"/>
        <v>0</v>
      </c>
      <c r="E64" s="57">
        <f t="shared" si="1"/>
        <v>0</v>
      </c>
      <c r="F64" s="58" t="str">
        <f t="shared" si="2"/>
        <v>KREDIT</v>
      </c>
      <c r="G64" s="59" t="s">
        <v>593</v>
      </c>
    </row>
    <row r="65" ht="14.25" customHeight="1" spans="1:7">
      <c r="A65" s="55">
        <v>57</v>
      </c>
      <c r="B65" s="56" t="s">
        <v>1403</v>
      </c>
      <c r="C65" s="34">
        <f t="shared" si="3"/>
        <v>0</v>
      </c>
      <c r="D65" s="34">
        <f t="shared" si="4"/>
        <v>0</v>
      </c>
      <c r="E65" s="57">
        <f t="shared" si="1"/>
        <v>0</v>
      </c>
      <c r="F65" s="58" t="str">
        <f t="shared" si="2"/>
        <v>KREDIT</v>
      </c>
      <c r="G65" s="59" t="s">
        <v>596</v>
      </c>
    </row>
    <row r="66" ht="14.25" customHeight="1" spans="1:7">
      <c r="A66" s="55">
        <v>58</v>
      </c>
      <c r="B66" s="56" t="s">
        <v>1404</v>
      </c>
      <c r="C66" s="34">
        <f t="shared" si="3"/>
        <v>165479350</v>
      </c>
      <c r="D66" s="34">
        <f t="shared" si="4"/>
        <v>0</v>
      </c>
      <c r="E66" s="57">
        <f t="shared" si="1"/>
        <v>165479350</v>
      </c>
      <c r="F66" s="58" t="str">
        <f t="shared" si="2"/>
        <v>DEBET</v>
      </c>
      <c r="G66" s="59" t="s">
        <v>599</v>
      </c>
    </row>
    <row r="67" ht="14.25" customHeight="1" spans="1:7">
      <c r="A67" s="55">
        <v>59</v>
      </c>
      <c r="B67" s="56" t="s">
        <v>1405</v>
      </c>
      <c r="C67" s="34">
        <f t="shared" si="3"/>
        <v>0</v>
      </c>
      <c r="D67" s="34">
        <f t="shared" si="4"/>
        <v>0</v>
      </c>
      <c r="E67" s="57">
        <f t="shared" si="1"/>
        <v>0</v>
      </c>
      <c r="F67" s="58" t="str">
        <f t="shared" si="2"/>
        <v>KREDIT</v>
      </c>
      <c r="G67" s="59" t="s">
        <v>602</v>
      </c>
    </row>
    <row r="68" ht="14.25" customHeight="1" spans="1:7">
      <c r="A68" s="55">
        <v>60</v>
      </c>
      <c r="B68" s="56" t="s">
        <v>1406</v>
      </c>
      <c r="C68" s="34">
        <f t="shared" si="3"/>
        <v>0</v>
      </c>
      <c r="D68" s="34">
        <f t="shared" si="4"/>
        <v>0</v>
      </c>
      <c r="E68" s="57">
        <f t="shared" si="1"/>
        <v>0</v>
      </c>
      <c r="F68" s="58" t="str">
        <f t="shared" si="2"/>
        <v>KREDIT</v>
      </c>
      <c r="G68" s="59" t="s">
        <v>605</v>
      </c>
    </row>
    <row r="69" ht="14.25" customHeight="1" spans="1:7">
      <c r="A69" s="55">
        <v>61</v>
      </c>
      <c r="B69" s="56" t="s">
        <v>1407</v>
      </c>
      <c r="C69" s="34">
        <f t="shared" si="3"/>
        <v>0</v>
      </c>
      <c r="D69" s="34">
        <f t="shared" si="4"/>
        <v>0</v>
      </c>
      <c r="E69" s="57">
        <f t="shared" si="1"/>
        <v>0</v>
      </c>
      <c r="F69" s="58" t="str">
        <f t="shared" si="2"/>
        <v>KREDIT</v>
      </c>
      <c r="G69" s="59" t="s">
        <v>608</v>
      </c>
    </row>
    <row r="70" ht="14.25" customHeight="1" spans="1:7">
      <c r="A70" s="55">
        <v>62</v>
      </c>
      <c r="B70" s="56" t="s">
        <v>1408</v>
      </c>
      <c r="C70" s="34">
        <f t="shared" si="3"/>
        <v>0</v>
      </c>
      <c r="D70" s="34">
        <f t="shared" si="4"/>
        <v>0</v>
      </c>
      <c r="E70" s="57">
        <f t="shared" si="1"/>
        <v>0</v>
      </c>
      <c r="F70" s="58" t="str">
        <f t="shared" si="2"/>
        <v>KREDIT</v>
      </c>
      <c r="G70" s="59" t="s">
        <v>611</v>
      </c>
    </row>
    <row r="71" ht="14.25" customHeight="1" spans="1:7">
      <c r="A71" s="55">
        <v>63</v>
      </c>
      <c r="B71" s="56" t="s">
        <v>1409</v>
      </c>
      <c r="C71" s="34">
        <f t="shared" si="3"/>
        <v>0</v>
      </c>
      <c r="D71" s="34">
        <f t="shared" si="4"/>
        <v>0</v>
      </c>
      <c r="E71" s="57">
        <f t="shared" si="1"/>
        <v>0</v>
      </c>
      <c r="F71" s="58" t="str">
        <f t="shared" si="2"/>
        <v>KREDIT</v>
      </c>
      <c r="G71" s="59" t="s">
        <v>614</v>
      </c>
    </row>
    <row r="72" ht="14.25" customHeight="1" spans="1:7">
      <c r="A72" s="55">
        <v>64</v>
      </c>
      <c r="B72" s="56" t="s">
        <v>1410</v>
      </c>
      <c r="C72" s="34">
        <f t="shared" si="3"/>
        <v>0</v>
      </c>
      <c r="D72" s="34">
        <f t="shared" si="4"/>
        <v>0</v>
      </c>
      <c r="E72" s="57">
        <f t="shared" si="1"/>
        <v>0</v>
      </c>
      <c r="F72" s="58" t="str">
        <f t="shared" si="2"/>
        <v>KREDIT</v>
      </c>
      <c r="G72" s="59" t="s">
        <v>617</v>
      </c>
    </row>
    <row r="73" ht="14.25" customHeight="1" spans="1:7">
      <c r="A73" s="55">
        <v>65</v>
      </c>
      <c r="B73" s="56" t="s">
        <v>1411</v>
      </c>
      <c r="C73" s="34">
        <f t="shared" si="3"/>
        <v>0</v>
      </c>
      <c r="D73" s="34">
        <f t="shared" si="4"/>
        <v>0</v>
      </c>
      <c r="E73" s="57">
        <f t="shared" si="1"/>
        <v>0</v>
      </c>
      <c r="F73" s="58" t="str">
        <f t="shared" si="2"/>
        <v>KREDIT</v>
      </c>
      <c r="G73" s="59" t="s">
        <v>620</v>
      </c>
    </row>
    <row r="74" ht="14.25" customHeight="1" spans="1:7">
      <c r="A74" s="55">
        <v>66</v>
      </c>
      <c r="B74" s="56" t="s">
        <v>1412</v>
      </c>
      <c r="C74" s="34">
        <f t="shared" ref="C74:C81" si="5">+H182</f>
        <v>0</v>
      </c>
      <c r="D74" s="34">
        <f t="shared" ref="D74:D81" si="6">+H275</f>
        <v>0</v>
      </c>
      <c r="E74" s="57">
        <f t="shared" si="1"/>
        <v>0</v>
      </c>
      <c r="F74" s="58" t="str">
        <f t="shared" si="2"/>
        <v>KREDIT</v>
      </c>
      <c r="G74" s="59" t="s">
        <v>623</v>
      </c>
    </row>
    <row r="75" ht="14.25" customHeight="1" spans="1:7">
      <c r="A75" s="55">
        <v>67</v>
      </c>
      <c r="B75" s="61" t="s">
        <v>1413</v>
      </c>
      <c r="C75" s="34">
        <f t="shared" si="5"/>
        <v>0</v>
      </c>
      <c r="D75" s="34">
        <f t="shared" si="6"/>
        <v>0</v>
      </c>
      <c r="E75" s="57">
        <f t="shared" ref="E75:E95" si="7">+C75-D75</f>
        <v>0</v>
      </c>
      <c r="F75" s="58" t="str">
        <f t="shared" si="2"/>
        <v>KREDIT</v>
      </c>
      <c r="G75" s="59" t="s">
        <v>626</v>
      </c>
    </row>
    <row r="76" ht="14.25" customHeight="1" spans="1:7">
      <c r="A76" s="55">
        <v>68</v>
      </c>
      <c r="B76" s="61" t="s">
        <v>1414</v>
      </c>
      <c r="C76" s="34">
        <f t="shared" si="5"/>
        <v>122952000</v>
      </c>
      <c r="D76" s="34">
        <f t="shared" si="6"/>
        <v>0</v>
      </c>
      <c r="E76" s="57">
        <f t="shared" si="7"/>
        <v>122952000</v>
      </c>
      <c r="F76" s="58" t="str">
        <f t="shared" ref="F76:F95" si="8">IF(E76&gt;0,"DEBET","KREDIT")</f>
        <v>DEBET</v>
      </c>
      <c r="G76" s="59" t="s">
        <v>629</v>
      </c>
    </row>
    <row r="77" ht="14.25" customHeight="1" spans="1:7">
      <c r="A77" s="55">
        <v>69</v>
      </c>
      <c r="B77" s="61" t="s">
        <v>1415</v>
      </c>
      <c r="C77" s="34">
        <f t="shared" si="5"/>
        <v>0</v>
      </c>
      <c r="D77" s="34">
        <f t="shared" si="6"/>
        <v>0</v>
      </c>
      <c r="E77" s="57">
        <f t="shared" si="7"/>
        <v>0</v>
      </c>
      <c r="F77" s="58" t="str">
        <f t="shared" si="8"/>
        <v>KREDIT</v>
      </c>
      <c r="G77" s="59" t="s">
        <v>632</v>
      </c>
    </row>
    <row r="78" ht="14.25" customHeight="1" spans="1:7">
      <c r="A78" s="55">
        <v>70</v>
      </c>
      <c r="B78" s="61" t="s">
        <v>1416</v>
      </c>
      <c r="C78" s="34">
        <f t="shared" si="5"/>
        <v>0</v>
      </c>
      <c r="D78" s="34">
        <f t="shared" si="6"/>
        <v>0</v>
      </c>
      <c r="E78" s="57">
        <f t="shared" si="7"/>
        <v>0</v>
      </c>
      <c r="F78" s="58" t="str">
        <f t="shared" si="8"/>
        <v>KREDIT</v>
      </c>
      <c r="G78" s="59" t="s">
        <v>635</v>
      </c>
    </row>
    <row r="79" ht="14.25" customHeight="1" spans="1:7">
      <c r="A79" s="55">
        <v>71</v>
      </c>
      <c r="B79" s="61" t="s">
        <v>1417</v>
      </c>
      <c r="C79" s="34">
        <f t="shared" si="5"/>
        <v>68800000</v>
      </c>
      <c r="D79" s="34">
        <f t="shared" si="6"/>
        <v>0</v>
      </c>
      <c r="E79" s="57">
        <f t="shared" si="7"/>
        <v>68800000</v>
      </c>
      <c r="F79" s="58" t="str">
        <f t="shared" si="8"/>
        <v>DEBET</v>
      </c>
      <c r="G79" s="59" t="s">
        <v>638</v>
      </c>
    </row>
    <row r="80" ht="14.25" customHeight="1" spans="1:7">
      <c r="A80" s="55">
        <v>72</v>
      </c>
      <c r="B80" s="61" t="s">
        <v>1418</v>
      </c>
      <c r="C80" s="34">
        <f t="shared" si="5"/>
        <v>0</v>
      </c>
      <c r="D80" s="34">
        <f t="shared" si="6"/>
        <v>0</v>
      </c>
      <c r="E80" s="57">
        <f t="shared" si="7"/>
        <v>0</v>
      </c>
      <c r="F80" s="58" t="str">
        <f t="shared" si="8"/>
        <v>KREDIT</v>
      </c>
      <c r="G80" s="59" t="s">
        <v>641</v>
      </c>
    </row>
    <row r="81" ht="14.25" customHeight="1" spans="1:7">
      <c r="A81" s="55">
        <v>73</v>
      </c>
      <c r="B81" s="61" t="s">
        <v>1419</v>
      </c>
      <c r="C81" s="34">
        <f t="shared" si="5"/>
        <v>0</v>
      </c>
      <c r="D81" s="34">
        <f t="shared" si="6"/>
        <v>0</v>
      </c>
      <c r="E81" s="57">
        <f t="shared" si="7"/>
        <v>0</v>
      </c>
      <c r="F81" s="58" t="str">
        <f t="shared" si="8"/>
        <v>KREDIT</v>
      </c>
      <c r="G81" s="59" t="s">
        <v>644</v>
      </c>
    </row>
    <row r="82" ht="14.25" customHeight="1" spans="1:7">
      <c r="A82" s="62"/>
      <c r="B82" s="63" t="s">
        <v>1420</v>
      </c>
      <c r="C82" s="52">
        <f>SUM(C83:C95)</f>
        <v>0</v>
      </c>
      <c r="D82" s="52">
        <f t="shared" ref="D82:E82" si="9">SUM(D83:D95)</f>
        <v>0</v>
      </c>
      <c r="E82" s="52">
        <f t="shared" si="9"/>
        <v>0</v>
      </c>
      <c r="F82" s="53" t="str">
        <f t="shared" si="8"/>
        <v>KREDIT</v>
      </c>
      <c r="G82" s="59"/>
    </row>
    <row r="83" ht="14.25" customHeight="1" spans="1:7">
      <c r="A83" s="64">
        <v>1</v>
      </c>
      <c r="B83" s="61" t="s">
        <v>1421</v>
      </c>
      <c r="C83" s="34">
        <f>+H191</f>
        <v>0</v>
      </c>
      <c r="D83" s="34">
        <f>+H284</f>
        <v>0</v>
      </c>
      <c r="E83" s="57">
        <f t="shared" si="7"/>
        <v>0</v>
      </c>
      <c r="F83" s="58" t="str">
        <f t="shared" si="8"/>
        <v>KREDIT</v>
      </c>
      <c r="G83" s="59" t="s">
        <v>650</v>
      </c>
    </row>
    <row r="84" ht="14.25" customHeight="1" spans="1:7">
      <c r="A84" s="64">
        <v>2</v>
      </c>
      <c r="B84" s="61" t="s">
        <v>1422</v>
      </c>
      <c r="C84" s="34">
        <f t="shared" ref="C84:C95" si="10">+H192</f>
        <v>0</v>
      </c>
      <c r="D84" s="34">
        <f t="shared" ref="D84:D95" si="11">+H285</f>
        <v>0</v>
      </c>
      <c r="E84" s="57">
        <f t="shared" si="7"/>
        <v>0</v>
      </c>
      <c r="F84" s="58" t="str">
        <f t="shared" si="8"/>
        <v>KREDIT</v>
      </c>
      <c r="G84" s="59" t="s">
        <v>653</v>
      </c>
    </row>
    <row r="85" ht="14.25" customHeight="1" spans="1:7">
      <c r="A85" s="64">
        <v>3</v>
      </c>
      <c r="B85" s="61" t="s">
        <v>1423</v>
      </c>
      <c r="C85" s="34">
        <f t="shared" si="10"/>
        <v>0</v>
      </c>
      <c r="D85" s="34">
        <f t="shared" si="11"/>
        <v>0</v>
      </c>
      <c r="E85" s="57">
        <f t="shared" si="7"/>
        <v>0</v>
      </c>
      <c r="F85" s="58" t="str">
        <f t="shared" si="8"/>
        <v>KREDIT</v>
      </c>
      <c r="G85" s="59" t="s">
        <v>656</v>
      </c>
    </row>
    <row r="86" ht="14.25" customHeight="1" spans="1:7">
      <c r="A86" s="64">
        <v>4</v>
      </c>
      <c r="B86" s="61" t="s">
        <v>1424</v>
      </c>
      <c r="C86" s="34">
        <f t="shared" si="10"/>
        <v>0</v>
      </c>
      <c r="D86" s="34">
        <f t="shared" si="11"/>
        <v>0</v>
      </c>
      <c r="E86" s="57">
        <f t="shared" si="7"/>
        <v>0</v>
      </c>
      <c r="F86" s="58" t="str">
        <f t="shared" si="8"/>
        <v>KREDIT</v>
      </c>
      <c r="G86" s="59" t="s">
        <v>659</v>
      </c>
    </row>
    <row r="87" ht="14.25" customHeight="1" spans="1:7">
      <c r="A87" s="64">
        <v>5</v>
      </c>
      <c r="B87" s="61" t="s">
        <v>1425</v>
      </c>
      <c r="C87" s="34">
        <f t="shared" si="10"/>
        <v>0</v>
      </c>
      <c r="D87" s="34">
        <f t="shared" si="11"/>
        <v>0</v>
      </c>
      <c r="E87" s="57">
        <f t="shared" si="7"/>
        <v>0</v>
      </c>
      <c r="F87" s="58" t="str">
        <f t="shared" si="8"/>
        <v>KREDIT</v>
      </c>
      <c r="G87" s="59" t="s">
        <v>662</v>
      </c>
    </row>
    <row r="88" ht="14.25" customHeight="1" spans="1:7">
      <c r="A88" s="64">
        <v>6</v>
      </c>
      <c r="B88" s="61" t="s">
        <v>1426</v>
      </c>
      <c r="C88" s="34">
        <f t="shared" si="10"/>
        <v>0</v>
      </c>
      <c r="D88" s="34">
        <f t="shared" si="11"/>
        <v>0</v>
      </c>
      <c r="E88" s="57">
        <f t="shared" si="7"/>
        <v>0</v>
      </c>
      <c r="F88" s="58" t="str">
        <f t="shared" si="8"/>
        <v>KREDIT</v>
      </c>
      <c r="G88" s="59" t="s">
        <v>665</v>
      </c>
    </row>
    <row r="89" ht="14.25" customHeight="1" spans="1:7">
      <c r="A89" s="64">
        <v>7</v>
      </c>
      <c r="B89" s="61" t="s">
        <v>1427</v>
      </c>
      <c r="C89" s="34">
        <f t="shared" si="10"/>
        <v>0</v>
      </c>
      <c r="D89" s="34">
        <f t="shared" si="11"/>
        <v>0</v>
      </c>
      <c r="E89" s="57">
        <f t="shared" si="7"/>
        <v>0</v>
      </c>
      <c r="F89" s="58" t="str">
        <f t="shared" si="8"/>
        <v>KREDIT</v>
      </c>
      <c r="G89" s="59" t="s">
        <v>668</v>
      </c>
    </row>
    <row r="90" ht="14.25" customHeight="1" spans="1:7">
      <c r="A90" s="64">
        <v>8</v>
      </c>
      <c r="B90" s="61" t="s">
        <v>1428</v>
      </c>
      <c r="C90" s="34">
        <f t="shared" si="10"/>
        <v>0</v>
      </c>
      <c r="D90" s="34">
        <f t="shared" si="11"/>
        <v>0</v>
      </c>
      <c r="E90" s="57">
        <f t="shared" si="7"/>
        <v>0</v>
      </c>
      <c r="F90" s="58" t="str">
        <f t="shared" si="8"/>
        <v>KREDIT</v>
      </c>
      <c r="G90" s="59" t="s">
        <v>671</v>
      </c>
    </row>
    <row r="91" ht="14.25" customHeight="1" spans="1:7">
      <c r="A91" s="64">
        <v>9</v>
      </c>
      <c r="B91" s="61" t="s">
        <v>1429</v>
      </c>
      <c r="C91" s="34">
        <f t="shared" si="10"/>
        <v>0</v>
      </c>
      <c r="D91" s="34">
        <f t="shared" si="11"/>
        <v>0</v>
      </c>
      <c r="E91" s="57">
        <f t="shared" si="7"/>
        <v>0</v>
      </c>
      <c r="F91" s="58" t="str">
        <f t="shared" si="8"/>
        <v>KREDIT</v>
      </c>
      <c r="G91" s="59" t="s">
        <v>674</v>
      </c>
    </row>
    <row r="92" ht="14.25" customHeight="1" spans="1:7">
      <c r="A92" s="64">
        <v>10</v>
      </c>
      <c r="B92" s="61" t="s">
        <v>1430</v>
      </c>
      <c r="C92" s="34">
        <f t="shared" si="10"/>
        <v>0</v>
      </c>
      <c r="D92" s="34">
        <f t="shared" si="11"/>
        <v>0</v>
      </c>
      <c r="E92" s="57">
        <f t="shared" si="7"/>
        <v>0</v>
      </c>
      <c r="F92" s="58" t="str">
        <f t="shared" si="8"/>
        <v>KREDIT</v>
      </c>
      <c r="G92" s="59" t="s">
        <v>677</v>
      </c>
    </row>
    <row r="93" ht="14.25" customHeight="1" spans="1:7">
      <c r="A93" s="64">
        <v>11</v>
      </c>
      <c r="B93" s="61" t="s">
        <v>1431</v>
      </c>
      <c r="C93" s="34">
        <f t="shared" si="10"/>
        <v>0</v>
      </c>
      <c r="D93" s="34">
        <f t="shared" si="11"/>
        <v>0</v>
      </c>
      <c r="E93" s="57">
        <f t="shared" si="7"/>
        <v>0</v>
      </c>
      <c r="F93" s="58" t="str">
        <f t="shared" si="8"/>
        <v>KREDIT</v>
      </c>
      <c r="G93" s="59" t="s">
        <v>680</v>
      </c>
    </row>
    <row r="94" ht="14.25" customHeight="1" spans="1:7">
      <c r="A94" s="64">
        <v>12</v>
      </c>
      <c r="B94" s="61" t="s">
        <v>1432</v>
      </c>
      <c r="C94" s="34">
        <f t="shared" si="10"/>
        <v>0</v>
      </c>
      <c r="D94" s="34">
        <f t="shared" si="11"/>
        <v>0</v>
      </c>
      <c r="E94" s="57">
        <f t="shared" si="7"/>
        <v>0</v>
      </c>
      <c r="F94" s="58" t="str">
        <f t="shared" si="8"/>
        <v>KREDIT</v>
      </c>
      <c r="G94" s="59" t="s">
        <v>683</v>
      </c>
    </row>
    <row r="95" ht="14.25" customHeight="1" spans="1:7">
      <c r="A95" s="64">
        <v>13</v>
      </c>
      <c r="B95" s="61" t="s">
        <v>1433</v>
      </c>
      <c r="C95" s="34">
        <f t="shared" si="10"/>
        <v>0</v>
      </c>
      <c r="D95" s="34">
        <f t="shared" si="11"/>
        <v>0</v>
      </c>
      <c r="E95" s="57">
        <f t="shared" si="7"/>
        <v>0</v>
      </c>
      <c r="F95" s="58" t="str">
        <f t="shared" si="8"/>
        <v>KREDIT</v>
      </c>
      <c r="G95" s="59" t="s">
        <v>686</v>
      </c>
    </row>
    <row r="96" ht="14.25" customHeight="1" spans="1:7">
      <c r="A96" s="65" t="s">
        <v>1434</v>
      </c>
      <c r="B96" s="20"/>
      <c r="C96" s="66">
        <f>+C8+C82</f>
        <v>357231350</v>
      </c>
      <c r="D96" s="66">
        <f t="shared" ref="D96:E96" si="12">+D8+D82</f>
        <v>0</v>
      </c>
      <c r="E96" s="66">
        <f t="shared" si="12"/>
        <v>357231350</v>
      </c>
      <c r="F96" s="67"/>
      <c r="G96" s="68"/>
    </row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 spans="1:1">
      <c r="A113" s="69" t="s">
        <v>1435</v>
      </c>
    </row>
    <row r="114" ht="14.25" customHeight="1" spans="1:8">
      <c r="A114" s="4" t="s">
        <v>1341</v>
      </c>
      <c r="B114" s="4" t="s">
        <v>2</v>
      </c>
      <c r="C114" s="21" t="s">
        <v>1436</v>
      </c>
      <c r="D114" s="21" t="s">
        <v>1437</v>
      </c>
      <c r="E114" s="21" t="s">
        <v>1437</v>
      </c>
      <c r="F114" s="70" t="s">
        <v>1438</v>
      </c>
      <c r="G114" s="4" t="s">
        <v>1439</v>
      </c>
      <c r="H114" s="21" t="s">
        <v>1440</v>
      </c>
    </row>
    <row r="115" ht="14.25" customHeight="1" spans="1:8">
      <c r="A115" s="22"/>
      <c r="B115" s="22"/>
      <c r="C115" s="22"/>
      <c r="D115" s="22"/>
      <c r="E115" s="22"/>
      <c r="F115" s="71"/>
      <c r="G115" s="22"/>
      <c r="H115" s="22"/>
    </row>
    <row r="116" ht="14.25" customHeight="1" spans="1:8">
      <c r="A116" s="72"/>
      <c r="B116" s="73" t="s">
        <v>1346</v>
      </c>
      <c r="C116" s="74">
        <f>SUM(C117:C189)</f>
        <v>0</v>
      </c>
      <c r="D116" s="74">
        <f t="shared" ref="D116:G116" si="13">SUM(D117:D189)</f>
        <v>0</v>
      </c>
      <c r="E116" s="74">
        <f t="shared" si="13"/>
        <v>0</v>
      </c>
      <c r="F116" s="74">
        <f t="shared" si="13"/>
        <v>357231350</v>
      </c>
      <c r="G116" s="74">
        <f t="shared" si="13"/>
        <v>0</v>
      </c>
      <c r="H116" s="74">
        <f t="shared" ref="H116" si="14">SUM(H117:H183)</f>
        <v>165479350</v>
      </c>
    </row>
    <row r="117" ht="14.25" customHeight="1" spans="1:8">
      <c r="A117" s="55">
        <v>1</v>
      </c>
      <c r="B117" s="56" t="s">
        <v>1347</v>
      </c>
      <c r="C117" s="34"/>
      <c r="D117" s="34"/>
      <c r="E117" s="34"/>
      <c r="F117" s="34"/>
      <c r="G117" s="34"/>
      <c r="H117" s="34">
        <f>SUM(C117:G117)</f>
        <v>0</v>
      </c>
    </row>
    <row r="118" ht="14.25" customHeight="1" spans="1:8">
      <c r="A118" s="55">
        <v>2</v>
      </c>
      <c r="B118" s="56" t="s">
        <v>1348</v>
      </c>
      <c r="C118" s="34"/>
      <c r="D118" s="34"/>
      <c r="E118" s="34"/>
      <c r="F118" s="34"/>
      <c r="G118" s="34"/>
      <c r="H118" s="34">
        <f t="shared" ref="H118:H184" si="15">SUM(C118:G118)</f>
        <v>0</v>
      </c>
    </row>
    <row r="119" ht="14.25" customHeight="1" spans="1:8">
      <c r="A119" s="55">
        <v>3</v>
      </c>
      <c r="B119" s="56" t="s">
        <v>1349</v>
      </c>
      <c r="C119" s="34"/>
      <c r="D119" s="34"/>
      <c r="E119" s="34"/>
      <c r="F119" s="34"/>
      <c r="G119" s="34"/>
      <c r="H119" s="34">
        <f t="shared" si="15"/>
        <v>0</v>
      </c>
    </row>
    <row r="120" ht="14.25" customHeight="1" spans="1:8">
      <c r="A120" s="55">
        <v>4</v>
      </c>
      <c r="B120" s="56" t="s">
        <v>1350</v>
      </c>
      <c r="C120" s="34"/>
      <c r="D120" s="34"/>
      <c r="E120" s="34"/>
      <c r="F120" s="34"/>
      <c r="G120" s="34"/>
      <c r="H120" s="34">
        <f t="shared" si="15"/>
        <v>0</v>
      </c>
    </row>
    <row r="121" ht="14.25" customHeight="1" spans="1:8">
      <c r="A121" s="55">
        <v>5</v>
      </c>
      <c r="B121" s="56" t="s">
        <v>1351</v>
      </c>
      <c r="C121" s="34"/>
      <c r="D121" s="34"/>
      <c r="E121" s="34"/>
      <c r="F121" s="34"/>
      <c r="G121" s="34"/>
      <c r="H121" s="34">
        <f t="shared" si="15"/>
        <v>0</v>
      </c>
    </row>
    <row r="122" ht="14.25" customHeight="1" spans="1:8">
      <c r="A122" s="55">
        <v>6</v>
      </c>
      <c r="B122" s="56" t="s">
        <v>1352</v>
      </c>
      <c r="C122" s="34"/>
      <c r="D122" s="34"/>
      <c r="E122" s="34"/>
      <c r="F122" s="34"/>
      <c r="G122" s="34"/>
      <c r="H122" s="34">
        <f t="shared" si="15"/>
        <v>0</v>
      </c>
    </row>
    <row r="123" ht="14.25" customHeight="1" spans="1:8">
      <c r="A123" s="55">
        <v>7</v>
      </c>
      <c r="B123" s="56" t="s">
        <v>1353</v>
      </c>
      <c r="C123" s="34"/>
      <c r="D123" s="34"/>
      <c r="E123" s="34"/>
      <c r="F123" s="34"/>
      <c r="G123" s="34"/>
      <c r="H123" s="34">
        <f t="shared" si="15"/>
        <v>0</v>
      </c>
    </row>
    <row r="124" ht="14.25" customHeight="1" spans="1:8">
      <c r="A124" s="55">
        <v>8</v>
      </c>
      <c r="B124" s="56" t="s">
        <v>1354</v>
      </c>
      <c r="C124" s="34"/>
      <c r="D124" s="34"/>
      <c r="E124" s="34"/>
      <c r="F124" s="34"/>
      <c r="G124" s="34"/>
      <c r="H124" s="34">
        <f t="shared" si="15"/>
        <v>0</v>
      </c>
    </row>
    <row r="125" ht="14.25" customHeight="1" spans="1:8">
      <c r="A125" s="55">
        <v>9</v>
      </c>
      <c r="B125" s="56" t="s">
        <v>1355</v>
      </c>
      <c r="C125" s="34"/>
      <c r="D125" s="34"/>
      <c r="E125" s="34"/>
      <c r="F125" s="34"/>
      <c r="G125" s="34"/>
      <c r="H125" s="34">
        <f t="shared" si="15"/>
        <v>0</v>
      </c>
    </row>
    <row r="126" ht="14.25" customHeight="1" spans="1:8">
      <c r="A126" s="55">
        <v>10</v>
      </c>
      <c r="B126" s="56" t="s">
        <v>1356</v>
      </c>
      <c r="C126" s="34"/>
      <c r="D126" s="34"/>
      <c r="E126" s="34"/>
      <c r="F126" s="34"/>
      <c r="G126" s="34"/>
      <c r="H126" s="34">
        <f t="shared" si="15"/>
        <v>0</v>
      </c>
    </row>
    <row r="127" ht="14.25" customHeight="1" spans="1:8">
      <c r="A127" s="55">
        <v>11</v>
      </c>
      <c r="B127" s="56" t="s">
        <v>1357</v>
      </c>
      <c r="C127" s="34"/>
      <c r="D127" s="34"/>
      <c r="E127" s="34"/>
      <c r="F127" s="34"/>
      <c r="G127" s="34"/>
      <c r="H127" s="34">
        <f t="shared" si="15"/>
        <v>0</v>
      </c>
    </row>
    <row r="128" ht="14.25" customHeight="1" spans="1:8">
      <c r="A128" s="55">
        <v>12</v>
      </c>
      <c r="B128" s="56" t="s">
        <v>1358</v>
      </c>
      <c r="C128" s="34"/>
      <c r="D128" s="34"/>
      <c r="E128" s="34"/>
      <c r="F128" s="34"/>
      <c r="G128" s="34"/>
      <c r="H128" s="34">
        <f t="shared" si="15"/>
        <v>0</v>
      </c>
    </row>
    <row r="129" ht="14.25" customHeight="1" spans="1:8">
      <c r="A129" s="55">
        <v>13</v>
      </c>
      <c r="B129" s="56" t="s">
        <v>1359</v>
      </c>
      <c r="C129" s="34"/>
      <c r="D129" s="34"/>
      <c r="E129" s="34"/>
      <c r="F129" s="34"/>
      <c r="G129" s="34"/>
      <c r="H129" s="34">
        <f t="shared" si="15"/>
        <v>0</v>
      </c>
    </row>
    <row r="130" ht="14.25" customHeight="1" spans="1:8">
      <c r="A130" s="55">
        <v>14</v>
      </c>
      <c r="B130" s="56" t="s">
        <v>1360</v>
      </c>
      <c r="C130" s="34"/>
      <c r="D130" s="34"/>
      <c r="E130" s="34"/>
      <c r="F130" s="34"/>
      <c r="G130" s="34"/>
      <c r="H130" s="34">
        <f t="shared" si="15"/>
        <v>0</v>
      </c>
    </row>
    <row r="131" ht="14.25" customHeight="1" spans="1:8">
      <c r="A131" s="55">
        <v>15</v>
      </c>
      <c r="B131" s="56" t="s">
        <v>1361</v>
      </c>
      <c r="C131" s="34"/>
      <c r="D131" s="34"/>
      <c r="E131" s="34"/>
      <c r="F131" s="34"/>
      <c r="G131" s="34"/>
      <c r="H131" s="34">
        <f t="shared" si="15"/>
        <v>0</v>
      </c>
    </row>
    <row r="132" ht="14.25" customHeight="1" spans="1:8">
      <c r="A132" s="55">
        <v>16</v>
      </c>
      <c r="B132" s="56" t="s">
        <v>1362</v>
      </c>
      <c r="C132" s="34"/>
      <c r="D132" s="34"/>
      <c r="E132" s="34"/>
      <c r="F132" s="34"/>
      <c r="G132" s="34"/>
      <c r="H132" s="34">
        <f t="shared" si="15"/>
        <v>0</v>
      </c>
    </row>
    <row r="133" ht="14.25" customHeight="1" spans="1:8">
      <c r="A133" s="55">
        <v>17</v>
      </c>
      <c r="B133" s="56" t="s">
        <v>1363</v>
      </c>
      <c r="C133" s="34"/>
      <c r="D133" s="34"/>
      <c r="E133" s="34"/>
      <c r="F133" s="34"/>
      <c r="G133" s="34"/>
      <c r="H133" s="34">
        <f t="shared" si="15"/>
        <v>0</v>
      </c>
    </row>
    <row r="134" ht="14.25" customHeight="1" spans="1:8">
      <c r="A134" s="55">
        <v>18</v>
      </c>
      <c r="B134" s="56" t="s">
        <v>1364</v>
      </c>
      <c r="C134" s="34"/>
      <c r="D134" s="34"/>
      <c r="E134" s="34"/>
      <c r="F134" s="34"/>
      <c r="G134" s="34"/>
      <c r="H134" s="34">
        <f t="shared" si="15"/>
        <v>0</v>
      </c>
    </row>
    <row r="135" ht="14.25" customHeight="1" spans="1:8">
      <c r="A135" s="55">
        <v>19</v>
      </c>
      <c r="B135" s="56" t="s">
        <v>1365</v>
      </c>
      <c r="C135" s="34"/>
      <c r="D135" s="34"/>
      <c r="E135" s="34"/>
      <c r="F135" s="34"/>
      <c r="G135" s="34"/>
      <c r="H135" s="34">
        <f t="shared" si="15"/>
        <v>0</v>
      </c>
    </row>
    <row r="136" ht="14.25" customHeight="1" spans="1:8">
      <c r="A136" s="55">
        <v>20</v>
      </c>
      <c r="B136" s="56" t="s">
        <v>1366</v>
      </c>
      <c r="C136" s="34"/>
      <c r="D136" s="34"/>
      <c r="E136" s="34"/>
      <c r="F136" s="34"/>
      <c r="G136" s="34"/>
      <c r="H136" s="34">
        <f t="shared" si="15"/>
        <v>0</v>
      </c>
    </row>
    <row r="137" ht="14.25" customHeight="1" spans="1:8">
      <c r="A137" s="55">
        <v>21</v>
      </c>
      <c r="B137" s="56" t="s">
        <v>1367</v>
      </c>
      <c r="C137" s="34"/>
      <c r="D137" s="34"/>
      <c r="E137" s="34"/>
      <c r="F137" s="34"/>
      <c r="G137" s="34"/>
      <c r="H137" s="34">
        <f t="shared" si="15"/>
        <v>0</v>
      </c>
    </row>
    <row r="138" ht="14.25" customHeight="1" spans="1:8">
      <c r="A138" s="55">
        <v>22</v>
      </c>
      <c r="B138" s="56" t="s">
        <v>1368</v>
      </c>
      <c r="C138" s="34"/>
      <c r="D138" s="34"/>
      <c r="E138" s="34"/>
      <c r="F138" s="34"/>
      <c r="G138" s="34"/>
      <c r="H138" s="34">
        <f t="shared" si="15"/>
        <v>0</v>
      </c>
    </row>
    <row r="139" ht="14.25" customHeight="1" spans="1:8">
      <c r="A139" s="55">
        <v>23</v>
      </c>
      <c r="B139" s="56" t="s">
        <v>1369</v>
      </c>
      <c r="C139" s="34"/>
      <c r="D139" s="34"/>
      <c r="E139" s="34"/>
      <c r="F139" s="34"/>
      <c r="G139" s="34"/>
      <c r="H139" s="34">
        <f t="shared" si="15"/>
        <v>0</v>
      </c>
    </row>
    <row r="140" ht="14.25" customHeight="1" spans="1:8">
      <c r="A140" s="55">
        <v>24</v>
      </c>
      <c r="B140" s="56" t="s">
        <v>1370</v>
      </c>
      <c r="C140" s="34"/>
      <c r="D140" s="34"/>
      <c r="E140" s="34"/>
      <c r="F140" s="34"/>
      <c r="G140" s="34"/>
      <c r="H140" s="34">
        <f t="shared" si="15"/>
        <v>0</v>
      </c>
    </row>
    <row r="141" ht="14.25" customHeight="1" spans="1:8">
      <c r="A141" s="55">
        <v>25</v>
      </c>
      <c r="B141" s="56" t="s">
        <v>1371</v>
      </c>
      <c r="C141" s="34"/>
      <c r="D141" s="34"/>
      <c r="E141" s="34"/>
      <c r="F141" s="34"/>
      <c r="G141" s="34"/>
      <c r="H141" s="34">
        <f t="shared" si="15"/>
        <v>0</v>
      </c>
    </row>
    <row r="142" ht="14.25" customHeight="1" spans="1:8">
      <c r="A142" s="55">
        <v>26</v>
      </c>
      <c r="B142" s="56" t="s">
        <v>1372</v>
      </c>
      <c r="C142" s="34"/>
      <c r="D142" s="34"/>
      <c r="E142" s="34"/>
      <c r="F142" s="34"/>
      <c r="G142" s="34"/>
      <c r="H142" s="34">
        <f t="shared" si="15"/>
        <v>0</v>
      </c>
    </row>
    <row r="143" ht="14.25" customHeight="1" spans="1:8">
      <c r="A143" s="55">
        <v>27</v>
      </c>
      <c r="B143" s="56" t="s">
        <v>1373</v>
      </c>
      <c r="C143" s="34"/>
      <c r="D143" s="34"/>
      <c r="E143" s="34"/>
      <c r="F143" s="34"/>
      <c r="G143" s="34"/>
      <c r="H143" s="34">
        <f t="shared" si="15"/>
        <v>0</v>
      </c>
    </row>
    <row r="144" ht="14.25" customHeight="1" spans="1:8">
      <c r="A144" s="55">
        <v>28</v>
      </c>
      <c r="B144" s="56" t="s">
        <v>1374</v>
      </c>
      <c r="C144" s="34"/>
      <c r="D144" s="34"/>
      <c r="E144" s="34"/>
      <c r="F144" s="34"/>
      <c r="G144" s="34"/>
      <c r="H144" s="34">
        <f t="shared" si="15"/>
        <v>0</v>
      </c>
    </row>
    <row r="145" ht="14.25" customHeight="1" spans="1:8">
      <c r="A145" s="55">
        <v>29</v>
      </c>
      <c r="B145" s="56" t="s">
        <v>1375</v>
      </c>
      <c r="C145" s="34"/>
      <c r="D145" s="34"/>
      <c r="E145" s="34"/>
      <c r="F145" s="34"/>
      <c r="G145" s="34"/>
      <c r="H145" s="34">
        <f t="shared" si="15"/>
        <v>0</v>
      </c>
    </row>
    <row r="146" ht="14.25" customHeight="1" spans="1:8">
      <c r="A146" s="55">
        <v>30</v>
      </c>
      <c r="B146" s="56" t="s">
        <v>1376</v>
      </c>
      <c r="C146" s="34"/>
      <c r="D146" s="34"/>
      <c r="E146" s="34"/>
      <c r="F146" s="34"/>
      <c r="G146" s="34"/>
      <c r="H146" s="34">
        <f t="shared" si="15"/>
        <v>0</v>
      </c>
    </row>
    <row r="147" ht="14.25" customHeight="1" spans="1:8">
      <c r="A147" s="55">
        <v>31</v>
      </c>
      <c r="B147" s="56" t="s">
        <v>1377</v>
      </c>
      <c r="C147" s="34"/>
      <c r="D147" s="34"/>
      <c r="E147" s="34"/>
      <c r="F147" s="34"/>
      <c r="G147" s="34"/>
      <c r="H147" s="34">
        <f t="shared" si="15"/>
        <v>0</v>
      </c>
    </row>
    <row r="148" ht="14.25" customHeight="1" spans="1:8">
      <c r="A148" s="55">
        <v>32</v>
      </c>
      <c r="B148" s="56" t="s">
        <v>1378</v>
      </c>
      <c r="C148" s="34"/>
      <c r="D148" s="34"/>
      <c r="E148" s="34"/>
      <c r="F148" s="34"/>
      <c r="G148" s="34"/>
      <c r="H148" s="34">
        <f t="shared" si="15"/>
        <v>0</v>
      </c>
    </row>
    <row r="149" ht="14.25" customHeight="1" spans="1:8">
      <c r="A149" s="55">
        <v>33</v>
      </c>
      <c r="B149" s="56" t="s">
        <v>1379</v>
      </c>
      <c r="C149" s="34"/>
      <c r="D149" s="34"/>
      <c r="E149" s="34"/>
      <c r="F149" s="34"/>
      <c r="G149" s="34"/>
      <c r="H149" s="34">
        <f t="shared" si="15"/>
        <v>0</v>
      </c>
    </row>
    <row r="150" ht="14.25" customHeight="1" spans="1:8">
      <c r="A150" s="55">
        <v>34</v>
      </c>
      <c r="B150" s="56" t="s">
        <v>1380</v>
      </c>
      <c r="C150" s="34"/>
      <c r="D150" s="34"/>
      <c r="E150" s="34"/>
      <c r="F150" s="34"/>
      <c r="G150" s="34"/>
      <c r="H150" s="34">
        <f t="shared" si="15"/>
        <v>0</v>
      </c>
    </row>
    <row r="151" ht="14.25" customHeight="1" spans="1:8">
      <c r="A151" s="55">
        <v>35</v>
      </c>
      <c r="B151" s="56" t="s">
        <v>1381</v>
      </c>
      <c r="C151" s="34"/>
      <c r="D151" s="34"/>
      <c r="E151" s="34"/>
      <c r="F151" s="34"/>
      <c r="G151" s="34"/>
      <c r="H151" s="34">
        <f t="shared" si="15"/>
        <v>0</v>
      </c>
    </row>
    <row r="152" ht="14.25" customHeight="1" spans="1:8">
      <c r="A152" s="55">
        <v>36</v>
      </c>
      <c r="B152" s="56" t="s">
        <v>1382</v>
      </c>
      <c r="C152" s="34"/>
      <c r="D152" s="34"/>
      <c r="E152" s="34"/>
      <c r="F152" s="34"/>
      <c r="G152" s="34"/>
      <c r="H152" s="34">
        <f t="shared" si="15"/>
        <v>0</v>
      </c>
    </row>
    <row r="153" ht="14.25" customHeight="1" spans="1:8">
      <c r="A153" s="55">
        <v>37</v>
      </c>
      <c r="B153" s="56" t="s">
        <v>1383</v>
      </c>
      <c r="C153" s="34"/>
      <c r="D153" s="34"/>
      <c r="E153" s="34"/>
      <c r="F153" s="34"/>
      <c r="G153" s="34"/>
      <c r="H153" s="34">
        <f t="shared" si="15"/>
        <v>0</v>
      </c>
    </row>
    <row r="154" ht="14.25" customHeight="1" spans="1:8">
      <c r="A154" s="55">
        <v>38</v>
      </c>
      <c r="B154" s="56" t="s">
        <v>1384</v>
      </c>
      <c r="C154" s="34"/>
      <c r="D154" s="34"/>
      <c r="E154" s="34"/>
      <c r="F154" s="34"/>
      <c r="G154" s="34"/>
      <c r="H154" s="34">
        <f t="shared" si="15"/>
        <v>0</v>
      </c>
    </row>
    <row r="155" ht="14.25" customHeight="1" spans="1:8">
      <c r="A155" s="55">
        <v>39</v>
      </c>
      <c r="B155" s="56" t="s">
        <v>1385</v>
      </c>
      <c r="C155" s="34"/>
      <c r="D155" s="34"/>
      <c r="E155" s="34"/>
      <c r="F155" s="34"/>
      <c r="G155" s="34"/>
      <c r="H155" s="34">
        <f t="shared" si="15"/>
        <v>0</v>
      </c>
    </row>
    <row r="156" ht="14.25" customHeight="1" spans="1:8">
      <c r="A156" s="55">
        <v>40</v>
      </c>
      <c r="B156" s="56" t="s">
        <v>1386</v>
      </c>
      <c r="C156" s="34"/>
      <c r="D156" s="34"/>
      <c r="E156" s="34"/>
      <c r="F156" s="34"/>
      <c r="G156" s="34"/>
      <c r="H156" s="34">
        <f t="shared" si="15"/>
        <v>0</v>
      </c>
    </row>
    <row r="157" ht="14.25" customHeight="1" spans="1:8">
      <c r="A157" s="55">
        <v>41</v>
      </c>
      <c r="B157" s="56" t="s">
        <v>1387</v>
      </c>
      <c r="C157" s="34"/>
      <c r="D157" s="34"/>
      <c r="E157" s="34"/>
      <c r="F157" s="34"/>
      <c r="G157" s="34"/>
      <c r="H157" s="34">
        <f t="shared" si="15"/>
        <v>0</v>
      </c>
    </row>
    <row r="158" ht="14.25" customHeight="1" spans="1:8">
      <c r="A158" s="55">
        <v>42</v>
      </c>
      <c r="B158" s="56" t="s">
        <v>1388</v>
      </c>
      <c r="C158" s="34"/>
      <c r="D158" s="34"/>
      <c r="E158" s="34"/>
      <c r="F158" s="34"/>
      <c r="G158" s="34"/>
      <c r="H158" s="34">
        <f t="shared" si="15"/>
        <v>0</v>
      </c>
    </row>
    <row r="159" ht="14.25" customHeight="1" spans="1:8">
      <c r="A159" s="55">
        <v>43</v>
      </c>
      <c r="B159" s="56" t="s">
        <v>1389</v>
      </c>
      <c r="C159" s="34"/>
      <c r="D159" s="34"/>
      <c r="E159" s="34"/>
      <c r="F159" s="34"/>
      <c r="G159" s="34"/>
      <c r="H159" s="34">
        <f t="shared" si="15"/>
        <v>0</v>
      </c>
    </row>
    <row r="160" ht="14.25" customHeight="1" spans="1:8">
      <c r="A160" s="55">
        <v>44</v>
      </c>
      <c r="B160" s="56" t="s">
        <v>1390</v>
      </c>
      <c r="C160" s="34"/>
      <c r="D160" s="34"/>
      <c r="E160" s="34"/>
      <c r="F160" s="34"/>
      <c r="G160" s="34"/>
      <c r="H160" s="34">
        <f t="shared" si="15"/>
        <v>0</v>
      </c>
    </row>
    <row r="161" ht="14.25" customHeight="1" spans="1:8">
      <c r="A161" s="55">
        <v>45</v>
      </c>
      <c r="B161" s="56" t="s">
        <v>1391</v>
      </c>
      <c r="C161" s="34"/>
      <c r="D161" s="34"/>
      <c r="E161" s="34"/>
      <c r="F161" s="34"/>
      <c r="G161" s="34"/>
      <c r="H161" s="34">
        <f t="shared" si="15"/>
        <v>0</v>
      </c>
    </row>
    <row r="162" ht="14.25" customHeight="1" spans="1:8">
      <c r="A162" s="55">
        <v>46</v>
      </c>
      <c r="B162" s="56" t="s">
        <v>1392</v>
      </c>
      <c r="C162" s="34"/>
      <c r="D162" s="34"/>
      <c r="E162" s="34"/>
      <c r="F162" s="34"/>
      <c r="G162" s="34"/>
      <c r="H162" s="34">
        <f t="shared" si="15"/>
        <v>0</v>
      </c>
    </row>
    <row r="163" ht="14.25" customHeight="1" spans="1:8">
      <c r="A163" s="55">
        <v>47</v>
      </c>
      <c r="B163" s="56" t="s">
        <v>1393</v>
      </c>
      <c r="C163" s="34"/>
      <c r="D163" s="34"/>
      <c r="E163" s="34"/>
      <c r="F163" s="34"/>
      <c r="G163" s="34"/>
      <c r="H163" s="34">
        <f t="shared" si="15"/>
        <v>0</v>
      </c>
    </row>
    <row r="164" ht="14.25" customHeight="1" spans="1:8">
      <c r="A164" s="55">
        <v>48</v>
      </c>
      <c r="B164" s="56" t="s">
        <v>1394</v>
      </c>
      <c r="C164" s="34"/>
      <c r="D164" s="34"/>
      <c r="E164" s="34"/>
      <c r="F164" s="34"/>
      <c r="G164" s="34"/>
      <c r="H164" s="34">
        <f t="shared" si="15"/>
        <v>0</v>
      </c>
    </row>
    <row r="165" ht="14.25" customHeight="1" spans="1:8">
      <c r="A165" s="55">
        <v>49</v>
      </c>
      <c r="B165" s="56" t="s">
        <v>1395</v>
      </c>
      <c r="C165" s="34"/>
      <c r="D165" s="34"/>
      <c r="E165" s="34"/>
      <c r="F165" s="34"/>
      <c r="G165" s="34"/>
      <c r="H165" s="34">
        <f t="shared" si="15"/>
        <v>0</v>
      </c>
    </row>
    <row r="166" ht="14.25" customHeight="1" spans="1:8">
      <c r="A166" s="55">
        <v>50</v>
      </c>
      <c r="B166" s="56" t="s">
        <v>1396</v>
      </c>
      <c r="C166" s="34"/>
      <c r="D166" s="34"/>
      <c r="E166" s="34"/>
      <c r="F166" s="34"/>
      <c r="G166" s="34"/>
      <c r="H166" s="34">
        <f t="shared" si="15"/>
        <v>0</v>
      </c>
    </row>
    <row r="167" ht="14.25" customHeight="1" spans="1:8">
      <c r="A167" s="55">
        <v>51</v>
      </c>
      <c r="B167" s="56" t="s">
        <v>1397</v>
      </c>
      <c r="C167" s="34"/>
      <c r="D167" s="34"/>
      <c r="E167" s="34"/>
      <c r="F167" s="34"/>
      <c r="G167" s="34"/>
      <c r="H167" s="34">
        <f t="shared" si="15"/>
        <v>0</v>
      </c>
    </row>
    <row r="168" ht="14.25" customHeight="1" spans="1:8">
      <c r="A168" s="55">
        <v>52</v>
      </c>
      <c r="B168" s="56" t="s">
        <v>1398</v>
      </c>
      <c r="C168" s="34"/>
      <c r="D168" s="34"/>
      <c r="E168" s="34"/>
      <c r="F168" s="34"/>
      <c r="G168" s="34"/>
      <c r="H168" s="34">
        <f t="shared" si="15"/>
        <v>0</v>
      </c>
    </row>
    <row r="169" ht="14.25" customHeight="1" spans="1:8">
      <c r="A169" s="55">
        <v>53</v>
      </c>
      <c r="B169" s="56" t="s">
        <v>1399</v>
      </c>
      <c r="C169" s="34"/>
      <c r="D169" s="34"/>
      <c r="E169" s="34"/>
      <c r="F169" s="34"/>
      <c r="G169" s="34"/>
      <c r="H169" s="34">
        <f t="shared" si="15"/>
        <v>0</v>
      </c>
    </row>
    <row r="170" ht="14.25" customHeight="1" spans="1:8">
      <c r="A170" s="55">
        <v>54</v>
      </c>
      <c r="B170" s="56" t="s">
        <v>1400</v>
      </c>
      <c r="C170" s="34"/>
      <c r="D170" s="34"/>
      <c r="E170" s="34"/>
      <c r="F170" s="34"/>
      <c r="G170" s="34"/>
      <c r="H170" s="34">
        <f t="shared" si="15"/>
        <v>0</v>
      </c>
    </row>
    <row r="171" ht="14.25" customHeight="1" spans="1:8">
      <c r="A171" s="55">
        <v>55</v>
      </c>
      <c r="B171" s="56" t="s">
        <v>1401</v>
      </c>
      <c r="C171" s="34"/>
      <c r="D171" s="34"/>
      <c r="E171" s="34"/>
      <c r="F171" s="34"/>
      <c r="G171" s="34"/>
      <c r="H171" s="34">
        <f t="shared" si="15"/>
        <v>0</v>
      </c>
    </row>
    <row r="172" ht="14.25" customHeight="1" spans="1:8">
      <c r="A172" s="55">
        <v>56</v>
      </c>
      <c r="B172" s="56" t="s">
        <v>1402</v>
      </c>
      <c r="C172" s="34"/>
      <c r="D172" s="34"/>
      <c r="E172" s="34"/>
      <c r="F172" s="34"/>
      <c r="G172" s="34"/>
      <c r="H172" s="34">
        <f t="shared" si="15"/>
        <v>0</v>
      </c>
    </row>
    <row r="173" ht="14.25" customHeight="1" spans="1:8">
      <c r="A173" s="55">
        <v>57</v>
      </c>
      <c r="B173" s="56" t="s">
        <v>1403</v>
      </c>
      <c r="C173" s="34"/>
      <c r="D173" s="34"/>
      <c r="E173" s="34"/>
      <c r="F173" s="34"/>
      <c r="G173" s="34"/>
      <c r="H173" s="34">
        <f t="shared" si="15"/>
        <v>0</v>
      </c>
    </row>
    <row r="174" ht="14.25" customHeight="1" spans="1:8">
      <c r="A174" s="55">
        <v>58</v>
      </c>
      <c r="B174" s="56" t="s">
        <v>1404</v>
      </c>
      <c r="C174" s="34"/>
      <c r="D174" s="34"/>
      <c r="E174" s="34"/>
      <c r="F174" s="75">
        <f>3216400+3405600+18831450+37290000+3920400+999900+3973200+33496650+1185000+1999800+6832650+13665300+36663000</f>
        <v>165479350</v>
      </c>
      <c r="G174" s="34"/>
      <c r="H174" s="34">
        <f t="shared" si="15"/>
        <v>165479350</v>
      </c>
    </row>
    <row r="175" ht="14.25" customHeight="1" spans="1:8">
      <c r="A175" s="55">
        <v>59</v>
      </c>
      <c r="B175" s="56" t="s">
        <v>1405</v>
      </c>
      <c r="C175" s="34"/>
      <c r="D175" s="34"/>
      <c r="E175" s="34"/>
      <c r="F175" s="75"/>
      <c r="G175" s="34"/>
      <c r="H175" s="34">
        <f t="shared" si="15"/>
        <v>0</v>
      </c>
    </row>
    <row r="176" ht="14.25" customHeight="1" spans="1:8">
      <c r="A176" s="55">
        <v>60</v>
      </c>
      <c r="B176" s="56" t="s">
        <v>1406</v>
      </c>
      <c r="C176" s="34"/>
      <c r="D176" s="34"/>
      <c r="E176" s="34"/>
      <c r="F176" s="75"/>
      <c r="G176" s="34"/>
      <c r="H176" s="34">
        <f t="shared" si="15"/>
        <v>0</v>
      </c>
    </row>
    <row r="177" ht="14.25" customHeight="1" spans="1:8">
      <c r="A177" s="55">
        <v>61</v>
      </c>
      <c r="B177" s="56" t="s">
        <v>1407</v>
      </c>
      <c r="C177" s="34"/>
      <c r="D177" s="34"/>
      <c r="E177" s="34"/>
      <c r="F177" s="75"/>
      <c r="G177" s="34"/>
      <c r="H177" s="34">
        <f t="shared" si="15"/>
        <v>0</v>
      </c>
    </row>
    <row r="178" ht="14.25" customHeight="1" spans="1:8">
      <c r="A178" s="55">
        <v>62</v>
      </c>
      <c r="B178" s="56" t="s">
        <v>1408</v>
      </c>
      <c r="C178" s="34"/>
      <c r="D178" s="34"/>
      <c r="E178" s="34"/>
      <c r="F178" s="75"/>
      <c r="G178" s="34"/>
      <c r="H178" s="34">
        <f t="shared" si="15"/>
        <v>0</v>
      </c>
    </row>
    <row r="179" ht="14.25" customHeight="1" spans="1:8">
      <c r="A179" s="55">
        <v>63</v>
      </c>
      <c r="B179" s="56" t="s">
        <v>1409</v>
      </c>
      <c r="C179" s="34"/>
      <c r="D179" s="34"/>
      <c r="E179" s="34"/>
      <c r="F179" s="75"/>
      <c r="G179" s="34"/>
      <c r="H179" s="34">
        <f t="shared" si="15"/>
        <v>0</v>
      </c>
    </row>
    <row r="180" ht="14.25" customHeight="1" spans="1:8">
      <c r="A180" s="55">
        <v>64</v>
      </c>
      <c r="B180" s="56" t="s">
        <v>1410</v>
      </c>
      <c r="C180" s="34"/>
      <c r="D180" s="34"/>
      <c r="E180" s="34"/>
      <c r="F180" s="75"/>
      <c r="G180" s="34"/>
      <c r="H180" s="34">
        <f t="shared" si="15"/>
        <v>0</v>
      </c>
    </row>
    <row r="181" ht="14.25" customHeight="1" spans="1:8">
      <c r="A181" s="55">
        <v>65</v>
      </c>
      <c r="B181" s="56" t="s">
        <v>1411</v>
      </c>
      <c r="C181" s="34"/>
      <c r="D181" s="34"/>
      <c r="E181" s="34"/>
      <c r="F181" s="75"/>
      <c r="G181" s="34"/>
      <c r="H181" s="34">
        <f t="shared" si="15"/>
        <v>0</v>
      </c>
    </row>
    <row r="182" ht="14.25" customHeight="1" spans="1:8">
      <c r="A182" s="55">
        <v>66</v>
      </c>
      <c r="B182" s="56" t="s">
        <v>1412</v>
      </c>
      <c r="C182" s="34"/>
      <c r="D182" s="34"/>
      <c r="E182" s="34"/>
      <c r="F182" s="75"/>
      <c r="G182" s="34"/>
      <c r="H182" s="34">
        <f t="shared" si="15"/>
        <v>0</v>
      </c>
    </row>
    <row r="183" ht="14.25" customHeight="1" spans="1:8">
      <c r="A183" s="55">
        <v>67</v>
      </c>
      <c r="B183" s="56" t="s">
        <v>1413</v>
      </c>
      <c r="C183" s="34"/>
      <c r="D183" s="34"/>
      <c r="E183" s="34"/>
      <c r="F183" s="75"/>
      <c r="G183" s="34"/>
      <c r="H183" s="34">
        <f t="shared" si="15"/>
        <v>0</v>
      </c>
    </row>
    <row r="184" ht="14.25" customHeight="1" spans="1:8">
      <c r="A184" s="55">
        <v>68</v>
      </c>
      <c r="B184" s="76" t="s">
        <v>1414</v>
      </c>
      <c r="C184" s="34"/>
      <c r="D184" s="34"/>
      <c r="E184" s="34"/>
      <c r="F184" s="75">
        <v>122952000</v>
      </c>
      <c r="G184" s="34">
        <f>SUM(G185:G203)</f>
        <v>0</v>
      </c>
      <c r="H184" s="34">
        <f t="shared" si="15"/>
        <v>122952000</v>
      </c>
    </row>
    <row r="185" ht="14.25" customHeight="1" spans="1:8">
      <c r="A185" s="55">
        <v>69</v>
      </c>
      <c r="B185" s="56" t="s">
        <v>1415</v>
      </c>
      <c r="C185" s="34"/>
      <c r="D185" s="34"/>
      <c r="E185" s="34"/>
      <c r="F185" s="75"/>
      <c r="G185" s="34"/>
      <c r="H185" s="34">
        <f t="shared" ref="H185:H203" si="16">SUM(C185:G185)</f>
        <v>0</v>
      </c>
    </row>
    <row r="186" ht="14.25" customHeight="1" spans="1:8">
      <c r="A186" s="55">
        <v>70</v>
      </c>
      <c r="B186" s="56" t="s">
        <v>1416</v>
      </c>
      <c r="C186" s="34"/>
      <c r="D186" s="34"/>
      <c r="E186" s="34"/>
      <c r="F186" s="75"/>
      <c r="G186" s="34"/>
      <c r="H186" s="34">
        <f t="shared" si="16"/>
        <v>0</v>
      </c>
    </row>
    <row r="187" ht="14.25" customHeight="1" spans="1:8">
      <c r="A187" s="55">
        <v>71</v>
      </c>
      <c r="B187" s="56" t="s">
        <v>1417</v>
      </c>
      <c r="C187" s="34"/>
      <c r="D187" s="34"/>
      <c r="E187" s="34"/>
      <c r="F187" s="75">
        <v>68800000</v>
      </c>
      <c r="G187" s="34"/>
      <c r="H187" s="34">
        <f t="shared" si="16"/>
        <v>68800000</v>
      </c>
    </row>
    <row r="188" ht="14.25" customHeight="1" spans="1:8">
      <c r="A188" s="55">
        <v>72</v>
      </c>
      <c r="B188" s="56" t="s">
        <v>1418</v>
      </c>
      <c r="C188" s="34"/>
      <c r="D188" s="34"/>
      <c r="E188" s="34"/>
      <c r="F188" s="34"/>
      <c r="G188" s="34"/>
      <c r="H188" s="34">
        <f t="shared" si="16"/>
        <v>0</v>
      </c>
    </row>
    <row r="189" ht="14.25" customHeight="1" spans="1:8">
      <c r="A189" s="55">
        <v>73</v>
      </c>
      <c r="B189" s="56" t="s">
        <v>1419</v>
      </c>
      <c r="C189" s="34"/>
      <c r="D189" s="34"/>
      <c r="E189" s="34"/>
      <c r="F189" s="34"/>
      <c r="G189" s="34"/>
      <c r="H189" s="34">
        <f t="shared" si="16"/>
        <v>0</v>
      </c>
    </row>
    <row r="190" ht="14.25" customHeight="1" spans="1:8">
      <c r="A190" s="77"/>
      <c r="B190" s="78" t="s">
        <v>1420</v>
      </c>
      <c r="C190" s="79">
        <f>SUM(C191:C203)</f>
        <v>0</v>
      </c>
      <c r="D190" s="79">
        <f t="shared" ref="D190:H190" si="17">SUM(D191:D203)</f>
        <v>0</v>
      </c>
      <c r="E190" s="79">
        <f t="shared" si="17"/>
        <v>0</v>
      </c>
      <c r="F190" s="79">
        <f t="shared" si="17"/>
        <v>0</v>
      </c>
      <c r="G190" s="79">
        <f t="shared" si="17"/>
        <v>0</v>
      </c>
      <c r="H190" s="79">
        <f t="shared" si="17"/>
        <v>0</v>
      </c>
    </row>
    <row r="191" ht="14.25" customHeight="1" spans="1:8">
      <c r="A191" s="55">
        <v>1</v>
      </c>
      <c r="B191" s="61" t="s">
        <v>1421</v>
      </c>
      <c r="C191" s="34"/>
      <c r="D191" s="34"/>
      <c r="E191" s="34"/>
      <c r="F191" s="34"/>
      <c r="G191" s="34"/>
      <c r="H191" s="34">
        <f>SUM(C191:G191)</f>
        <v>0</v>
      </c>
    </row>
    <row r="192" ht="14.25" customHeight="1" spans="1:8">
      <c r="A192" s="55">
        <v>2</v>
      </c>
      <c r="B192" s="61" t="s">
        <v>1422</v>
      </c>
      <c r="C192" s="34"/>
      <c r="D192" s="34"/>
      <c r="E192" s="34"/>
      <c r="F192" s="34"/>
      <c r="G192" s="34"/>
      <c r="H192" s="34">
        <f t="shared" si="16"/>
        <v>0</v>
      </c>
    </row>
    <row r="193" ht="14.25" customHeight="1" spans="1:8">
      <c r="A193" s="55">
        <v>3</v>
      </c>
      <c r="B193" s="61" t="s">
        <v>1423</v>
      </c>
      <c r="C193" s="34"/>
      <c r="D193" s="34"/>
      <c r="E193" s="34"/>
      <c r="F193" s="34"/>
      <c r="G193" s="34"/>
      <c r="H193" s="34">
        <f t="shared" si="16"/>
        <v>0</v>
      </c>
    </row>
    <row r="194" ht="14.25" customHeight="1" spans="1:8">
      <c r="A194" s="55">
        <v>4</v>
      </c>
      <c r="B194" s="61" t="s">
        <v>1424</v>
      </c>
      <c r="C194" s="34"/>
      <c r="D194" s="34"/>
      <c r="E194" s="34"/>
      <c r="F194" s="34"/>
      <c r="G194" s="34"/>
      <c r="H194" s="34">
        <f t="shared" si="16"/>
        <v>0</v>
      </c>
    </row>
    <row r="195" customHeight="1" spans="1:8">
      <c r="A195" s="55">
        <v>5</v>
      </c>
      <c r="B195" s="61" t="s">
        <v>1425</v>
      </c>
      <c r="C195" s="34"/>
      <c r="D195" s="34"/>
      <c r="E195" s="34"/>
      <c r="F195" s="34"/>
      <c r="G195" s="34"/>
      <c r="H195" s="34">
        <f t="shared" si="16"/>
        <v>0</v>
      </c>
    </row>
    <row r="196" ht="14.25" customHeight="1" spans="1:8">
      <c r="A196" s="55">
        <v>6</v>
      </c>
      <c r="B196" s="61" t="s">
        <v>1426</v>
      </c>
      <c r="C196" s="34"/>
      <c r="D196" s="34"/>
      <c r="E196" s="34"/>
      <c r="F196" s="34"/>
      <c r="G196" s="34"/>
      <c r="H196" s="34">
        <f t="shared" si="16"/>
        <v>0</v>
      </c>
    </row>
    <row r="197" ht="14.25" customHeight="1" spans="1:8">
      <c r="A197" s="55">
        <v>7</v>
      </c>
      <c r="B197" s="61" t="s">
        <v>1427</v>
      </c>
      <c r="C197" s="34"/>
      <c r="D197" s="34"/>
      <c r="E197" s="34"/>
      <c r="F197" s="34"/>
      <c r="G197" s="34"/>
      <c r="H197" s="34">
        <f t="shared" si="16"/>
        <v>0</v>
      </c>
    </row>
    <row r="198" ht="14.25" customHeight="1" spans="1:8">
      <c r="A198" s="55">
        <v>8</v>
      </c>
      <c r="B198" s="61" t="s">
        <v>1428</v>
      </c>
      <c r="C198" s="34"/>
      <c r="D198" s="34"/>
      <c r="E198" s="34"/>
      <c r="F198" s="34"/>
      <c r="G198" s="34"/>
      <c r="H198" s="34">
        <f t="shared" si="16"/>
        <v>0</v>
      </c>
    </row>
    <row r="199" ht="14.25" customHeight="1" spans="1:8">
      <c r="A199" s="55">
        <v>9</v>
      </c>
      <c r="B199" s="61" t="s">
        <v>1429</v>
      </c>
      <c r="C199" s="34"/>
      <c r="D199" s="34"/>
      <c r="E199" s="34"/>
      <c r="F199" s="34"/>
      <c r="G199" s="34"/>
      <c r="H199" s="34">
        <f t="shared" si="16"/>
        <v>0</v>
      </c>
    </row>
    <row r="200" ht="14.25" customHeight="1" spans="1:8">
      <c r="A200" s="55">
        <v>10</v>
      </c>
      <c r="B200" s="61" t="s">
        <v>1430</v>
      </c>
      <c r="C200" s="34"/>
      <c r="D200" s="34"/>
      <c r="E200" s="34"/>
      <c r="F200" s="34"/>
      <c r="G200" s="34"/>
      <c r="H200" s="34">
        <f t="shared" si="16"/>
        <v>0</v>
      </c>
    </row>
    <row r="201" ht="14.25" customHeight="1" spans="1:8">
      <c r="A201" s="55">
        <v>11</v>
      </c>
      <c r="B201" s="61" t="s">
        <v>1431</v>
      </c>
      <c r="C201" s="34"/>
      <c r="D201" s="34"/>
      <c r="E201" s="34"/>
      <c r="F201" s="34"/>
      <c r="G201" s="34"/>
      <c r="H201" s="34">
        <f t="shared" si="16"/>
        <v>0</v>
      </c>
    </row>
    <row r="202" ht="14.25" customHeight="1" spans="1:8">
      <c r="A202" s="55">
        <v>12</v>
      </c>
      <c r="B202" s="61" t="s">
        <v>1432</v>
      </c>
      <c r="C202" s="34"/>
      <c r="D202" s="34"/>
      <c r="E202" s="34"/>
      <c r="F202" s="34"/>
      <c r="G202" s="34"/>
      <c r="H202" s="34">
        <f t="shared" si="16"/>
        <v>0</v>
      </c>
    </row>
    <row r="203" ht="14.25" customHeight="1" spans="1:8">
      <c r="A203" s="55">
        <v>13</v>
      </c>
      <c r="B203" s="61" t="s">
        <v>1433</v>
      </c>
      <c r="C203" s="34"/>
      <c r="D203" s="34"/>
      <c r="E203" s="34"/>
      <c r="F203" s="34"/>
      <c r="G203" s="34"/>
      <c r="H203" s="34">
        <f t="shared" si="16"/>
        <v>0</v>
      </c>
    </row>
    <row r="204" ht="14.25" customHeight="1" spans="1:8">
      <c r="A204" s="80" t="s">
        <v>1441</v>
      </c>
      <c r="B204" s="81"/>
      <c r="C204" s="82">
        <f>C116+C190</f>
        <v>0</v>
      </c>
      <c r="D204" s="82">
        <f t="shared" ref="D204:H204" si="18">D116+D190</f>
        <v>0</v>
      </c>
      <c r="E204" s="82">
        <f t="shared" si="18"/>
        <v>0</v>
      </c>
      <c r="F204" s="82">
        <f t="shared" si="18"/>
        <v>357231350</v>
      </c>
      <c r="G204" s="82">
        <f t="shared" si="18"/>
        <v>0</v>
      </c>
      <c r="H204" s="82">
        <f t="shared" si="18"/>
        <v>165479350</v>
      </c>
    </row>
    <row r="205" ht="14.25" customHeight="1"/>
    <row r="206" ht="14.25" customHeight="1" spans="1:1">
      <c r="A206" s="69" t="s">
        <v>1442</v>
      </c>
    </row>
    <row r="207" ht="14.25" customHeight="1" spans="1:8">
      <c r="A207" s="4" t="s">
        <v>1341</v>
      </c>
      <c r="B207" s="4" t="s">
        <v>2</v>
      </c>
      <c r="C207" s="21" t="s">
        <v>1436</v>
      </c>
      <c r="D207" s="21" t="s">
        <v>1437</v>
      </c>
      <c r="E207" s="21" t="s">
        <v>1437</v>
      </c>
      <c r="F207" s="21" t="s">
        <v>1443</v>
      </c>
      <c r="G207" s="4" t="s">
        <v>1439</v>
      </c>
      <c r="H207" s="21" t="s">
        <v>1440</v>
      </c>
    </row>
    <row r="208" ht="14.25" customHeight="1" spans="1:8">
      <c r="A208" s="22"/>
      <c r="B208" s="22"/>
      <c r="C208" s="22"/>
      <c r="D208" s="22"/>
      <c r="E208" s="22"/>
      <c r="F208" s="22"/>
      <c r="G208" s="22"/>
      <c r="H208" s="22"/>
    </row>
    <row r="209" ht="14.25" customHeight="1" spans="1:8">
      <c r="A209" s="72"/>
      <c r="B209" s="73" t="s">
        <v>1346</v>
      </c>
      <c r="C209" s="74">
        <f>SUM(C210:C282)</f>
        <v>0</v>
      </c>
      <c r="D209" s="74">
        <f t="shared" ref="D209" si="19">SUM(D210:D282)</f>
        <v>0</v>
      </c>
      <c r="E209" s="74">
        <f t="shared" ref="E209" si="20">SUM(E210:E282)</f>
        <v>0</v>
      </c>
      <c r="F209" s="74">
        <f t="shared" ref="F209" si="21">SUM(F210:F282)</f>
        <v>0</v>
      </c>
      <c r="G209" s="74">
        <f t="shared" ref="G209" si="22">SUM(G210:G282)</f>
        <v>0</v>
      </c>
      <c r="H209" s="74">
        <f t="shared" ref="H209" si="23">SUM(H210:H276)</f>
        <v>0</v>
      </c>
    </row>
    <row r="210" ht="14.25" customHeight="1" spans="1:8">
      <c r="A210" s="55">
        <v>1</v>
      </c>
      <c r="B210" s="56" t="s">
        <v>1347</v>
      </c>
      <c r="C210" s="34"/>
      <c r="D210" s="34"/>
      <c r="E210" s="34"/>
      <c r="F210" s="34"/>
      <c r="G210" s="34"/>
      <c r="H210" s="34">
        <f>SUM(C210:G210)</f>
        <v>0</v>
      </c>
    </row>
    <row r="211" ht="14.25" customHeight="1" spans="1:8">
      <c r="A211" s="55">
        <v>2</v>
      </c>
      <c r="B211" s="56" t="s">
        <v>1348</v>
      </c>
      <c r="C211" s="34"/>
      <c r="D211" s="34"/>
      <c r="E211" s="34"/>
      <c r="F211" s="34"/>
      <c r="G211" s="34"/>
      <c r="H211" s="34">
        <f t="shared" ref="H211:H277" si="24">SUM(C211:G211)</f>
        <v>0</v>
      </c>
    </row>
    <row r="212" ht="14.25" customHeight="1" spans="1:8">
      <c r="A212" s="55">
        <v>3</v>
      </c>
      <c r="B212" s="56" t="s">
        <v>1349</v>
      </c>
      <c r="C212" s="34"/>
      <c r="D212" s="34"/>
      <c r="E212" s="34"/>
      <c r="F212" s="34"/>
      <c r="G212" s="34"/>
      <c r="H212" s="34">
        <f t="shared" si="24"/>
        <v>0</v>
      </c>
    </row>
    <row r="213" ht="14.25" customHeight="1" spans="1:8">
      <c r="A213" s="55">
        <v>4</v>
      </c>
      <c r="B213" s="56" t="s">
        <v>1350</v>
      </c>
      <c r="C213" s="34"/>
      <c r="D213" s="34"/>
      <c r="E213" s="34"/>
      <c r="F213" s="34"/>
      <c r="G213" s="34"/>
      <c r="H213" s="34">
        <f t="shared" si="24"/>
        <v>0</v>
      </c>
    </row>
    <row r="214" ht="14.25" customHeight="1" spans="1:8">
      <c r="A214" s="55">
        <v>5</v>
      </c>
      <c r="B214" s="56" t="s">
        <v>1351</v>
      </c>
      <c r="C214" s="34"/>
      <c r="D214" s="34"/>
      <c r="E214" s="34"/>
      <c r="F214" s="34"/>
      <c r="G214" s="34"/>
      <c r="H214" s="34">
        <f t="shared" si="24"/>
        <v>0</v>
      </c>
    </row>
    <row r="215" ht="14.25" customHeight="1" spans="1:8">
      <c r="A215" s="55">
        <v>6</v>
      </c>
      <c r="B215" s="56" t="s">
        <v>1352</v>
      </c>
      <c r="C215" s="34"/>
      <c r="D215" s="34"/>
      <c r="E215" s="34"/>
      <c r="F215" s="34"/>
      <c r="G215" s="34"/>
      <c r="H215" s="34">
        <f t="shared" si="24"/>
        <v>0</v>
      </c>
    </row>
    <row r="216" ht="14.25" customHeight="1" spans="1:8">
      <c r="A216" s="55">
        <v>7</v>
      </c>
      <c r="B216" s="56" t="s">
        <v>1353</v>
      </c>
      <c r="C216" s="34"/>
      <c r="D216" s="34"/>
      <c r="E216" s="34"/>
      <c r="F216" s="34"/>
      <c r="G216" s="34"/>
      <c r="H216" s="34">
        <f t="shared" si="24"/>
        <v>0</v>
      </c>
    </row>
    <row r="217" ht="14.25" customHeight="1" spans="1:8">
      <c r="A217" s="55">
        <v>8</v>
      </c>
      <c r="B217" s="56" t="s">
        <v>1354</v>
      </c>
      <c r="C217" s="34"/>
      <c r="D217" s="34"/>
      <c r="E217" s="34"/>
      <c r="F217" s="34"/>
      <c r="G217" s="34"/>
      <c r="H217" s="34">
        <f t="shared" si="24"/>
        <v>0</v>
      </c>
    </row>
    <row r="218" ht="14.25" customHeight="1" spans="1:8">
      <c r="A218" s="55">
        <v>9</v>
      </c>
      <c r="B218" s="56" t="s">
        <v>1355</v>
      </c>
      <c r="C218" s="34"/>
      <c r="D218" s="34"/>
      <c r="E218" s="34"/>
      <c r="F218" s="34"/>
      <c r="G218" s="34"/>
      <c r="H218" s="34">
        <f t="shared" si="24"/>
        <v>0</v>
      </c>
    </row>
    <row r="219" ht="14.25" customHeight="1" spans="1:8">
      <c r="A219" s="55">
        <v>10</v>
      </c>
      <c r="B219" s="56" t="s">
        <v>1356</v>
      </c>
      <c r="C219" s="34"/>
      <c r="D219" s="34"/>
      <c r="E219" s="34"/>
      <c r="F219" s="34"/>
      <c r="G219" s="34"/>
      <c r="H219" s="34">
        <f t="shared" si="24"/>
        <v>0</v>
      </c>
    </row>
    <row r="220" ht="14.25" customHeight="1" spans="1:8">
      <c r="A220" s="55">
        <v>11</v>
      </c>
      <c r="B220" s="56" t="s">
        <v>1357</v>
      </c>
      <c r="C220" s="34"/>
      <c r="D220" s="34"/>
      <c r="E220" s="34"/>
      <c r="F220" s="34"/>
      <c r="G220" s="34"/>
      <c r="H220" s="34">
        <f t="shared" si="24"/>
        <v>0</v>
      </c>
    </row>
    <row r="221" ht="14.25" customHeight="1" spans="1:8">
      <c r="A221" s="55">
        <v>12</v>
      </c>
      <c r="B221" s="56" t="s">
        <v>1358</v>
      </c>
      <c r="C221" s="34"/>
      <c r="D221" s="34"/>
      <c r="E221" s="34"/>
      <c r="F221" s="34"/>
      <c r="G221" s="34"/>
      <c r="H221" s="34">
        <f t="shared" si="24"/>
        <v>0</v>
      </c>
    </row>
    <row r="222" ht="14.25" customHeight="1" spans="1:8">
      <c r="A222" s="55">
        <v>13</v>
      </c>
      <c r="B222" s="56" t="s">
        <v>1359</v>
      </c>
      <c r="C222" s="34"/>
      <c r="D222" s="34"/>
      <c r="E222" s="34"/>
      <c r="F222" s="34"/>
      <c r="G222" s="34"/>
      <c r="H222" s="34">
        <f t="shared" si="24"/>
        <v>0</v>
      </c>
    </row>
    <row r="223" ht="14.25" customHeight="1" spans="1:8">
      <c r="A223" s="55">
        <v>14</v>
      </c>
      <c r="B223" s="56" t="s">
        <v>1360</v>
      </c>
      <c r="C223" s="34"/>
      <c r="D223" s="34"/>
      <c r="E223" s="34"/>
      <c r="F223" s="34"/>
      <c r="G223" s="34"/>
      <c r="H223" s="34">
        <f t="shared" si="24"/>
        <v>0</v>
      </c>
    </row>
    <row r="224" ht="14.25" customHeight="1" spans="1:8">
      <c r="A224" s="55">
        <v>15</v>
      </c>
      <c r="B224" s="56" t="s">
        <v>1361</v>
      </c>
      <c r="C224" s="34"/>
      <c r="D224" s="34"/>
      <c r="E224" s="34"/>
      <c r="F224" s="34"/>
      <c r="G224" s="34"/>
      <c r="H224" s="34">
        <f t="shared" si="24"/>
        <v>0</v>
      </c>
    </row>
    <row r="225" ht="14.25" customHeight="1" spans="1:8">
      <c r="A225" s="55">
        <v>16</v>
      </c>
      <c r="B225" s="56" t="s">
        <v>1362</v>
      </c>
      <c r="C225" s="34"/>
      <c r="D225" s="34"/>
      <c r="E225" s="34"/>
      <c r="F225" s="34"/>
      <c r="G225" s="34"/>
      <c r="H225" s="34">
        <f t="shared" si="24"/>
        <v>0</v>
      </c>
    </row>
    <row r="226" ht="14.25" customHeight="1" spans="1:8">
      <c r="A226" s="55">
        <v>17</v>
      </c>
      <c r="B226" s="56" t="s">
        <v>1363</v>
      </c>
      <c r="C226" s="34"/>
      <c r="D226" s="34"/>
      <c r="E226" s="34"/>
      <c r="F226" s="34"/>
      <c r="G226" s="34"/>
      <c r="H226" s="34">
        <f t="shared" si="24"/>
        <v>0</v>
      </c>
    </row>
    <row r="227" ht="14.25" customHeight="1" spans="1:8">
      <c r="A227" s="55">
        <v>18</v>
      </c>
      <c r="B227" s="56" t="s">
        <v>1364</v>
      </c>
      <c r="C227" s="34"/>
      <c r="D227" s="34"/>
      <c r="E227" s="34"/>
      <c r="F227" s="34"/>
      <c r="G227" s="34"/>
      <c r="H227" s="34">
        <f t="shared" si="24"/>
        <v>0</v>
      </c>
    </row>
    <row r="228" ht="14.25" customHeight="1" spans="1:8">
      <c r="A228" s="55">
        <v>19</v>
      </c>
      <c r="B228" s="56" t="s">
        <v>1365</v>
      </c>
      <c r="C228" s="34"/>
      <c r="D228" s="34"/>
      <c r="E228" s="34"/>
      <c r="F228" s="34"/>
      <c r="G228" s="34"/>
      <c r="H228" s="34">
        <f t="shared" si="24"/>
        <v>0</v>
      </c>
    </row>
    <row r="229" ht="14.25" customHeight="1" spans="1:8">
      <c r="A229" s="55">
        <v>20</v>
      </c>
      <c r="B229" s="56" t="s">
        <v>1366</v>
      </c>
      <c r="C229" s="34"/>
      <c r="D229" s="34"/>
      <c r="E229" s="34"/>
      <c r="F229" s="34"/>
      <c r="G229" s="34"/>
      <c r="H229" s="34">
        <f t="shared" si="24"/>
        <v>0</v>
      </c>
    </row>
    <row r="230" ht="14.25" customHeight="1" spans="1:8">
      <c r="A230" s="55">
        <v>21</v>
      </c>
      <c r="B230" s="56" t="s">
        <v>1367</v>
      </c>
      <c r="C230" s="34"/>
      <c r="D230" s="34"/>
      <c r="E230" s="34"/>
      <c r="F230" s="34"/>
      <c r="G230" s="34"/>
      <c r="H230" s="34">
        <f t="shared" si="24"/>
        <v>0</v>
      </c>
    </row>
    <row r="231" ht="14.25" customHeight="1" spans="1:8">
      <c r="A231" s="55">
        <v>22</v>
      </c>
      <c r="B231" s="56" t="s">
        <v>1368</v>
      </c>
      <c r="C231" s="34"/>
      <c r="D231" s="34"/>
      <c r="E231" s="34"/>
      <c r="F231" s="34"/>
      <c r="G231" s="34"/>
      <c r="H231" s="34">
        <f t="shared" si="24"/>
        <v>0</v>
      </c>
    </row>
    <row r="232" ht="14.25" customHeight="1" spans="1:8">
      <c r="A232" s="55">
        <v>23</v>
      </c>
      <c r="B232" s="56" t="s">
        <v>1369</v>
      </c>
      <c r="C232" s="34"/>
      <c r="D232" s="34"/>
      <c r="E232" s="34"/>
      <c r="F232" s="34"/>
      <c r="G232" s="34"/>
      <c r="H232" s="34">
        <f t="shared" si="24"/>
        <v>0</v>
      </c>
    </row>
    <row r="233" ht="14.25" customHeight="1" spans="1:8">
      <c r="A233" s="55">
        <v>24</v>
      </c>
      <c r="B233" s="56" t="s">
        <v>1370</v>
      </c>
      <c r="C233" s="34"/>
      <c r="D233" s="34"/>
      <c r="E233" s="34"/>
      <c r="F233" s="34"/>
      <c r="G233" s="34"/>
      <c r="H233" s="34">
        <f t="shared" si="24"/>
        <v>0</v>
      </c>
    </row>
    <row r="234" ht="14.25" customHeight="1" spans="1:8">
      <c r="A234" s="55">
        <v>25</v>
      </c>
      <c r="B234" s="56" t="s">
        <v>1371</v>
      </c>
      <c r="C234" s="34"/>
      <c r="D234" s="34"/>
      <c r="E234" s="34"/>
      <c r="F234" s="34"/>
      <c r="G234" s="34"/>
      <c r="H234" s="34">
        <f t="shared" si="24"/>
        <v>0</v>
      </c>
    </row>
    <row r="235" ht="14.25" customHeight="1" spans="1:8">
      <c r="A235" s="55">
        <v>26</v>
      </c>
      <c r="B235" s="56" t="s">
        <v>1372</v>
      </c>
      <c r="C235" s="34"/>
      <c r="D235" s="34"/>
      <c r="E235" s="34"/>
      <c r="F235" s="34"/>
      <c r="G235" s="34"/>
      <c r="H235" s="34">
        <f t="shared" si="24"/>
        <v>0</v>
      </c>
    </row>
    <row r="236" ht="14.25" customHeight="1" spans="1:8">
      <c r="A236" s="55">
        <v>27</v>
      </c>
      <c r="B236" s="56" t="s">
        <v>1373</v>
      </c>
      <c r="C236" s="34"/>
      <c r="D236" s="34"/>
      <c r="E236" s="34"/>
      <c r="F236" s="34"/>
      <c r="G236" s="34"/>
      <c r="H236" s="34">
        <f t="shared" si="24"/>
        <v>0</v>
      </c>
    </row>
    <row r="237" ht="14.25" customHeight="1" spans="1:8">
      <c r="A237" s="55">
        <v>28</v>
      </c>
      <c r="B237" s="56" t="s">
        <v>1374</v>
      </c>
      <c r="C237" s="34"/>
      <c r="D237" s="34"/>
      <c r="E237" s="34"/>
      <c r="F237" s="34"/>
      <c r="G237" s="34"/>
      <c r="H237" s="34">
        <f t="shared" si="24"/>
        <v>0</v>
      </c>
    </row>
    <row r="238" ht="14.25" customHeight="1" spans="1:8">
      <c r="A238" s="55">
        <v>29</v>
      </c>
      <c r="B238" s="56" t="s">
        <v>1375</v>
      </c>
      <c r="C238" s="34"/>
      <c r="D238" s="34"/>
      <c r="E238" s="34"/>
      <c r="F238" s="34"/>
      <c r="G238" s="34"/>
      <c r="H238" s="34">
        <f t="shared" si="24"/>
        <v>0</v>
      </c>
    </row>
    <row r="239" ht="14.25" customHeight="1" spans="1:8">
      <c r="A239" s="55">
        <v>30</v>
      </c>
      <c r="B239" s="56" t="s">
        <v>1376</v>
      </c>
      <c r="C239" s="34"/>
      <c r="D239" s="34"/>
      <c r="E239" s="34"/>
      <c r="F239" s="34"/>
      <c r="G239" s="34"/>
      <c r="H239" s="34">
        <f t="shared" si="24"/>
        <v>0</v>
      </c>
    </row>
    <row r="240" ht="14.25" customHeight="1" spans="1:8">
      <c r="A240" s="55">
        <v>31</v>
      </c>
      <c r="B240" s="56" t="s">
        <v>1377</v>
      </c>
      <c r="C240" s="34"/>
      <c r="D240" s="34"/>
      <c r="E240" s="34"/>
      <c r="F240" s="34"/>
      <c r="G240" s="34"/>
      <c r="H240" s="34">
        <f t="shared" si="24"/>
        <v>0</v>
      </c>
    </row>
    <row r="241" ht="14.25" customHeight="1" spans="1:8">
      <c r="A241" s="55">
        <v>32</v>
      </c>
      <c r="B241" s="56" t="s">
        <v>1378</v>
      </c>
      <c r="C241" s="34"/>
      <c r="D241" s="34"/>
      <c r="E241" s="34"/>
      <c r="F241" s="34"/>
      <c r="G241" s="34"/>
      <c r="H241" s="34">
        <f t="shared" si="24"/>
        <v>0</v>
      </c>
    </row>
    <row r="242" ht="14.25" customHeight="1" spans="1:8">
      <c r="A242" s="55">
        <v>33</v>
      </c>
      <c r="B242" s="56" t="s">
        <v>1379</v>
      </c>
      <c r="C242" s="34"/>
      <c r="D242" s="34"/>
      <c r="E242" s="34"/>
      <c r="F242" s="34"/>
      <c r="G242" s="34"/>
      <c r="H242" s="34">
        <f t="shared" si="24"/>
        <v>0</v>
      </c>
    </row>
    <row r="243" ht="14.25" customHeight="1" spans="1:8">
      <c r="A243" s="55">
        <v>34</v>
      </c>
      <c r="B243" s="56" t="s">
        <v>1380</v>
      </c>
      <c r="C243" s="34"/>
      <c r="D243" s="34"/>
      <c r="E243" s="34"/>
      <c r="F243" s="34"/>
      <c r="G243" s="34"/>
      <c r="H243" s="34">
        <f t="shared" si="24"/>
        <v>0</v>
      </c>
    </row>
    <row r="244" ht="14.25" customHeight="1" spans="1:8">
      <c r="A244" s="55">
        <v>35</v>
      </c>
      <c r="B244" s="56" t="s">
        <v>1381</v>
      </c>
      <c r="C244" s="34"/>
      <c r="D244" s="34"/>
      <c r="E244" s="34"/>
      <c r="F244" s="34"/>
      <c r="G244" s="34"/>
      <c r="H244" s="34">
        <f t="shared" si="24"/>
        <v>0</v>
      </c>
    </row>
    <row r="245" ht="14.25" customHeight="1" spans="1:8">
      <c r="A245" s="55">
        <v>36</v>
      </c>
      <c r="B245" s="56" t="s">
        <v>1382</v>
      </c>
      <c r="C245" s="34"/>
      <c r="D245" s="34"/>
      <c r="E245" s="34"/>
      <c r="F245" s="34"/>
      <c r="G245" s="34"/>
      <c r="H245" s="34">
        <f t="shared" si="24"/>
        <v>0</v>
      </c>
    </row>
    <row r="246" ht="14.25" customHeight="1" spans="1:8">
      <c r="A246" s="55">
        <v>37</v>
      </c>
      <c r="B246" s="56" t="s">
        <v>1383</v>
      </c>
      <c r="C246" s="34"/>
      <c r="D246" s="34"/>
      <c r="E246" s="34"/>
      <c r="F246" s="34"/>
      <c r="G246" s="34"/>
      <c r="H246" s="34">
        <f t="shared" si="24"/>
        <v>0</v>
      </c>
    </row>
    <row r="247" ht="14.25" customHeight="1" spans="1:8">
      <c r="A247" s="55">
        <v>38</v>
      </c>
      <c r="B247" s="56" t="s">
        <v>1384</v>
      </c>
      <c r="C247" s="34"/>
      <c r="D247" s="34"/>
      <c r="E247" s="34"/>
      <c r="F247" s="34"/>
      <c r="G247" s="34"/>
      <c r="H247" s="34">
        <f t="shared" si="24"/>
        <v>0</v>
      </c>
    </row>
    <row r="248" ht="14.25" customHeight="1" spans="1:8">
      <c r="A248" s="55">
        <v>39</v>
      </c>
      <c r="B248" s="56" t="s">
        <v>1385</v>
      </c>
      <c r="C248" s="34"/>
      <c r="D248" s="34"/>
      <c r="E248" s="34"/>
      <c r="F248" s="34"/>
      <c r="G248" s="34"/>
      <c r="H248" s="34">
        <f t="shared" si="24"/>
        <v>0</v>
      </c>
    </row>
    <row r="249" ht="14.25" customHeight="1" spans="1:8">
      <c r="A249" s="55">
        <v>40</v>
      </c>
      <c r="B249" s="56" t="s">
        <v>1386</v>
      </c>
      <c r="C249" s="34"/>
      <c r="D249" s="34"/>
      <c r="E249" s="34"/>
      <c r="F249" s="34"/>
      <c r="G249" s="34"/>
      <c r="H249" s="34">
        <f t="shared" si="24"/>
        <v>0</v>
      </c>
    </row>
    <row r="250" ht="14.25" customHeight="1" spans="1:8">
      <c r="A250" s="55">
        <v>41</v>
      </c>
      <c r="B250" s="56" t="s">
        <v>1387</v>
      </c>
      <c r="C250" s="34"/>
      <c r="D250" s="34"/>
      <c r="E250" s="34"/>
      <c r="F250" s="34"/>
      <c r="G250" s="34"/>
      <c r="H250" s="34">
        <f t="shared" si="24"/>
        <v>0</v>
      </c>
    </row>
    <row r="251" ht="14.25" customHeight="1" spans="1:8">
      <c r="A251" s="55">
        <v>42</v>
      </c>
      <c r="B251" s="56" t="s">
        <v>1388</v>
      </c>
      <c r="C251" s="34"/>
      <c r="D251" s="34"/>
      <c r="E251" s="34"/>
      <c r="F251" s="34"/>
      <c r="G251" s="34"/>
      <c r="H251" s="34">
        <f t="shared" si="24"/>
        <v>0</v>
      </c>
    </row>
    <row r="252" ht="14.25" customHeight="1" spans="1:8">
      <c r="A252" s="55">
        <v>43</v>
      </c>
      <c r="B252" s="56" t="s">
        <v>1389</v>
      </c>
      <c r="C252" s="34"/>
      <c r="D252" s="34"/>
      <c r="E252" s="34"/>
      <c r="F252" s="34"/>
      <c r="G252" s="34"/>
      <c r="H252" s="34">
        <f t="shared" si="24"/>
        <v>0</v>
      </c>
    </row>
    <row r="253" ht="14.25" customHeight="1" spans="1:8">
      <c r="A253" s="55">
        <v>44</v>
      </c>
      <c r="B253" s="56" t="s">
        <v>1390</v>
      </c>
      <c r="C253" s="34"/>
      <c r="D253" s="34"/>
      <c r="E253" s="34"/>
      <c r="F253" s="34"/>
      <c r="G253" s="34"/>
      <c r="H253" s="34">
        <f t="shared" si="24"/>
        <v>0</v>
      </c>
    </row>
    <row r="254" ht="14.25" customHeight="1" spans="1:8">
      <c r="A254" s="55">
        <v>45</v>
      </c>
      <c r="B254" s="56" t="s">
        <v>1391</v>
      </c>
      <c r="C254" s="34"/>
      <c r="D254" s="34"/>
      <c r="E254" s="34"/>
      <c r="F254" s="34"/>
      <c r="G254" s="34"/>
      <c r="H254" s="34">
        <f t="shared" si="24"/>
        <v>0</v>
      </c>
    </row>
    <row r="255" ht="14.25" customHeight="1" spans="1:8">
      <c r="A255" s="55">
        <v>46</v>
      </c>
      <c r="B255" s="56" t="s">
        <v>1392</v>
      </c>
      <c r="C255" s="34"/>
      <c r="D255" s="34"/>
      <c r="E255" s="34"/>
      <c r="F255" s="34"/>
      <c r="G255" s="34"/>
      <c r="H255" s="34">
        <f t="shared" si="24"/>
        <v>0</v>
      </c>
    </row>
    <row r="256" ht="14.25" customHeight="1" spans="1:8">
      <c r="A256" s="55">
        <v>47</v>
      </c>
      <c r="B256" s="56" t="s">
        <v>1393</v>
      </c>
      <c r="C256" s="34"/>
      <c r="D256" s="34"/>
      <c r="E256" s="34"/>
      <c r="F256" s="34"/>
      <c r="G256" s="34"/>
      <c r="H256" s="34">
        <f t="shared" si="24"/>
        <v>0</v>
      </c>
    </row>
    <row r="257" ht="14.25" customHeight="1" spans="1:8">
      <c r="A257" s="55">
        <v>48</v>
      </c>
      <c r="B257" s="56" t="s">
        <v>1394</v>
      </c>
      <c r="C257" s="34"/>
      <c r="D257" s="34"/>
      <c r="E257" s="34"/>
      <c r="F257" s="34"/>
      <c r="G257" s="34"/>
      <c r="H257" s="34">
        <f t="shared" si="24"/>
        <v>0</v>
      </c>
    </row>
    <row r="258" ht="14.25" customHeight="1" spans="1:8">
      <c r="A258" s="55">
        <v>49</v>
      </c>
      <c r="B258" s="56" t="s">
        <v>1395</v>
      </c>
      <c r="C258" s="34"/>
      <c r="D258" s="34"/>
      <c r="E258" s="34"/>
      <c r="F258" s="34"/>
      <c r="G258" s="34"/>
      <c r="H258" s="34">
        <f t="shared" si="24"/>
        <v>0</v>
      </c>
    </row>
    <row r="259" ht="14.25" customHeight="1" spans="1:8">
      <c r="A259" s="55">
        <v>50</v>
      </c>
      <c r="B259" s="56" t="s">
        <v>1396</v>
      </c>
      <c r="C259" s="34"/>
      <c r="D259" s="34"/>
      <c r="E259" s="34"/>
      <c r="F259" s="34"/>
      <c r="G259" s="34"/>
      <c r="H259" s="34">
        <f t="shared" si="24"/>
        <v>0</v>
      </c>
    </row>
    <row r="260" ht="14.25" customHeight="1" spans="1:8">
      <c r="A260" s="55">
        <v>51</v>
      </c>
      <c r="B260" s="56" t="s">
        <v>1397</v>
      </c>
      <c r="C260" s="34"/>
      <c r="D260" s="34"/>
      <c r="E260" s="34"/>
      <c r="F260" s="34"/>
      <c r="G260" s="34"/>
      <c r="H260" s="34">
        <f t="shared" si="24"/>
        <v>0</v>
      </c>
    </row>
    <row r="261" ht="14.25" customHeight="1" spans="1:8">
      <c r="A261" s="55">
        <v>52</v>
      </c>
      <c r="B261" s="56" t="s">
        <v>1398</v>
      </c>
      <c r="C261" s="34"/>
      <c r="D261" s="34"/>
      <c r="E261" s="34"/>
      <c r="F261" s="34"/>
      <c r="G261" s="34"/>
      <c r="H261" s="34">
        <f t="shared" si="24"/>
        <v>0</v>
      </c>
    </row>
    <row r="262" ht="14.25" customHeight="1" spans="1:8">
      <c r="A262" s="55">
        <v>53</v>
      </c>
      <c r="B262" s="56" t="s">
        <v>1399</v>
      </c>
      <c r="C262" s="34"/>
      <c r="D262" s="34"/>
      <c r="E262" s="34"/>
      <c r="F262" s="34"/>
      <c r="G262" s="34"/>
      <c r="H262" s="34">
        <f t="shared" si="24"/>
        <v>0</v>
      </c>
    </row>
    <row r="263" ht="14.25" customHeight="1" spans="1:8">
      <c r="A263" s="55">
        <v>54</v>
      </c>
      <c r="B263" s="56" t="s">
        <v>1400</v>
      </c>
      <c r="C263" s="34"/>
      <c r="D263" s="34"/>
      <c r="E263" s="34"/>
      <c r="F263" s="34"/>
      <c r="G263" s="34"/>
      <c r="H263" s="34">
        <f t="shared" si="24"/>
        <v>0</v>
      </c>
    </row>
    <row r="264" ht="14.25" customHeight="1" spans="1:8">
      <c r="A264" s="55">
        <v>55</v>
      </c>
      <c r="B264" s="56" t="s">
        <v>1401</v>
      </c>
      <c r="C264" s="34"/>
      <c r="D264" s="34"/>
      <c r="E264" s="34"/>
      <c r="F264" s="34"/>
      <c r="G264" s="34"/>
      <c r="H264" s="34">
        <f t="shared" si="24"/>
        <v>0</v>
      </c>
    </row>
    <row r="265" ht="14.25" customHeight="1" spans="1:8">
      <c r="A265" s="55">
        <v>56</v>
      </c>
      <c r="B265" s="56" t="s">
        <v>1402</v>
      </c>
      <c r="C265" s="34"/>
      <c r="D265" s="34"/>
      <c r="E265" s="34"/>
      <c r="F265" s="34"/>
      <c r="G265" s="34"/>
      <c r="H265" s="34">
        <f t="shared" si="24"/>
        <v>0</v>
      </c>
    </row>
    <row r="266" ht="14.25" customHeight="1" spans="1:8">
      <c r="A266" s="55">
        <v>57</v>
      </c>
      <c r="B266" s="56" t="s">
        <v>1403</v>
      </c>
      <c r="C266" s="34"/>
      <c r="D266" s="34"/>
      <c r="E266" s="34"/>
      <c r="F266" s="34"/>
      <c r="G266" s="34"/>
      <c r="H266" s="34">
        <f t="shared" si="24"/>
        <v>0</v>
      </c>
    </row>
    <row r="267" ht="14.25" customHeight="1" spans="1:8">
      <c r="A267" s="55">
        <v>58</v>
      </c>
      <c r="B267" s="56" t="s">
        <v>1404</v>
      </c>
      <c r="C267" s="34"/>
      <c r="D267" s="34"/>
      <c r="E267" s="34"/>
      <c r="F267" s="34"/>
      <c r="G267" s="34"/>
      <c r="H267" s="34">
        <f t="shared" si="24"/>
        <v>0</v>
      </c>
    </row>
    <row r="268" ht="14.25" customHeight="1" spans="1:8">
      <c r="A268" s="55">
        <v>59</v>
      </c>
      <c r="B268" s="56" t="s">
        <v>1405</v>
      </c>
      <c r="C268" s="34"/>
      <c r="D268" s="34"/>
      <c r="E268" s="34"/>
      <c r="F268" s="34"/>
      <c r="G268" s="34"/>
      <c r="H268" s="34">
        <f t="shared" si="24"/>
        <v>0</v>
      </c>
    </row>
    <row r="269" ht="14.25" customHeight="1" spans="1:8">
      <c r="A269" s="55">
        <v>60</v>
      </c>
      <c r="B269" s="56" t="s">
        <v>1406</v>
      </c>
      <c r="C269" s="34"/>
      <c r="D269" s="34"/>
      <c r="E269" s="34"/>
      <c r="F269" s="34"/>
      <c r="G269" s="34"/>
      <c r="H269" s="34">
        <f t="shared" si="24"/>
        <v>0</v>
      </c>
    </row>
    <row r="270" ht="14.25" customHeight="1" spans="1:8">
      <c r="A270" s="55">
        <v>61</v>
      </c>
      <c r="B270" s="56" t="s">
        <v>1407</v>
      </c>
      <c r="C270" s="34"/>
      <c r="D270" s="34"/>
      <c r="E270" s="34"/>
      <c r="F270" s="34"/>
      <c r="G270" s="34"/>
      <c r="H270" s="34">
        <f t="shared" si="24"/>
        <v>0</v>
      </c>
    </row>
    <row r="271" ht="14.25" customHeight="1" spans="1:8">
      <c r="A271" s="55">
        <v>62</v>
      </c>
      <c r="B271" s="56" t="s">
        <v>1408</v>
      </c>
      <c r="C271" s="34"/>
      <c r="D271" s="34"/>
      <c r="E271" s="34"/>
      <c r="F271" s="34"/>
      <c r="G271" s="34"/>
      <c r="H271" s="34">
        <f t="shared" si="24"/>
        <v>0</v>
      </c>
    </row>
    <row r="272" ht="14.25" customHeight="1" spans="1:8">
      <c r="A272" s="55">
        <v>63</v>
      </c>
      <c r="B272" s="56" t="s">
        <v>1409</v>
      </c>
      <c r="C272" s="34"/>
      <c r="D272" s="34"/>
      <c r="E272" s="34"/>
      <c r="F272" s="34"/>
      <c r="G272" s="34"/>
      <c r="H272" s="34">
        <f t="shared" si="24"/>
        <v>0</v>
      </c>
    </row>
    <row r="273" ht="14.25" customHeight="1" spans="1:8">
      <c r="A273" s="55">
        <v>64</v>
      </c>
      <c r="B273" s="56" t="s">
        <v>1410</v>
      </c>
      <c r="C273" s="34"/>
      <c r="D273" s="34"/>
      <c r="E273" s="34"/>
      <c r="F273" s="34"/>
      <c r="G273" s="34"/>
      <c r="H273" s="34">
        <f t="shared" si="24"/>
        <v>0</v>
      </c>
    </row>
    <row r="274" ht="14.25" customHeight="1" spans="1:8">
      <c r="A274" s="55">
        <v>65</v>
      </c>
      <c r="B274" s="56" t="s">
        <v>1411</v>
      </c>
      <c r="C274" s="34"/>
      <c r="D274" s="34"/>
      <c r="E274" s="34"/>
      <c r="F274" s="34"/>
      <c r="G274" s="34"/>
      <c r="H274" s="34">
        <f t="shared" si="24"/>
        <v>0</v>
      </c>
    </row>
    <row r="275" ht="14.25" customHeight="1" spans="1:8">
      <c r="A275" s="55">
        <v>66</v>
      </c>
      <c r="B275" s="56" t="s">
        <v>1412</v>
      </c>
      <c r="C275" s="34"/>
      <c r="D275" s="34"/>
      <c r="E275" s="34"/>
      <c r="F275" s="34"/>
      <c r="G275" s="34"/>
      <c r="H275" s="34">
        <f t="shared" si="24"/>
        <v>0</v>
      </c>
    </row>
    <row r="276" ht="14.25" customHeight="1" spans="1:8">
      <c r="A276" s="55">
        <v>67</v>
      </c>
      <c r="B276" s="56" t="s">
        <v>1413</v>
      </c>
      <c r="C276" s="34"/>
      <c r="D276" s="34"/>
      <c r="E276" s="34"/>
      <c r="F276" s="34"/>
      <c r="G276" s="34"/>
      <c r="H276" s="34">
        <f t="shared" si="24"/>
        <v>0</v>
      </c>
    </row>
    <row r="277" ht="14.25" customHeight="1" spans="1:8">
      <c r="A277" s="55">
        <v>68</v>
      </c>
      <c r="B277" s="76" t="s">
        <v>1414</v>
      </c>
      <c r="C277" s="34"/>
      <c r="D277" s="34"/>
      <c r="E277" s="34"/>
      <c r="F277" s="34"/>
      <c r="G277" s="34">
        <f>SUM(G278:G296)</f>
        <v>0</v>
      </c>
      <c r="H277" s="34">
        <f t="shared" si="24"/>
        <v>0</v>
      </c>
    </row>
    <row r="278" ht="14.25" customHeight="1" spans="1:8">
      <c r="A278" s="55">
        <v>69</v>
      </c>
      <c r="B278" s="56" t="s">
        <v>1415</v>
      </c>
      <c r="C278" s="34"/>
      <c r="D278" s="34"/>
      <c r="E278" s="34"/>
      <c r="F278" s="34"/>
      <c r="G278" s="34"/>
      <c r="H278" s="34">
        <f t="shared" ref="H278:H282" si="25">SUM(C278:G278)</f>
        <v>0</v>
      </c>
    </row>
    <row r="279" ht="14.25" customHeight="1" spans="1:8">
      <c r="A279" s="55">
        <v>70</v>
      </c>
      <c r="B279" s="56" t="s">
        <v>1416</v>
      </c>
      <c r="C279" s="34"/>
      <c r="D279" s="34"/>
      <c r="E279" s="34"/>
      <c r="F279" s="34"/>
      <c r="G279" s="34"/>
      <c r="H279" s="34">
        <f t="shared" si="25"/>
        <v>0</v>
      </c>
    </row>
    <row r="280" ht="14.25" customHeight="1" spans="1:8">
      <c r="A280" s="55">
        <v>71</v>
      </c>
      <c r="B280" s="56" t="s">
        <v>1417</v>
      </c>
      <c r="C280" s="34"/>
      <c r="D280" s="34"/>
      <c r="E280" s="34"/>
      <c r="F280" s="34"/>
      <c r="G280" s="34"/>
      <c r="H280" s="34">
        <f t="shared" si="25"/>
        <v>0</v>
      </c>
    </row>
    <row r="281" ht="14.25" customHeight="1" spans="1:8">
      <c r="A281" s="55">
        <v>72</v>
      </c>
      <c r="B281" s="56" t="s">
        <v>1418</v>
      </c>
      <c r="C281" s="34"/>
      <c r="D281" s="34"/>
      <c r="E281" s="34"/>
      <c r="F281" s="34"/>
      <c r="G281" s="34"/>
      <c r="H281" s="34">
        <f t="shared" si="25"/>
        <v>0</v>
      </c>
    </row>
    <row r="282" ht="14.25" customHeight="1" spans="1:8">
      <c r="A282" s="55">
        <v>73</v>
      </c>
      <c r="B282" s="56" t="s">
        <v>1419</v>
      </c>
      <c r="C282" s="34"/>
      <c r="D282" s="34"/>
      <c r="E282" s="34"/>
      <c r="F282" s="34"/>
      <c r="G282" s="34"/>
      <c r="H282" s="34">
        <f t="shared" si="25"/>
        <v>0</v>
      </c>
    </row>
    <row r="283" ht="14.25" customHeight="1" spans="1:8">
      <c r="A283" s="77"/>
      <c r="B283" s="78" t="s">
        <v>1420</v>
      </c>
      <c r="C283" s="79">
        <f>SUM(C284:C296)</f>
        <v>0</v>
      </c>
      <c r="D283" s="79">
        <f t="shared" ref="D283" si="26">SUM(D284:D296)</f>
        <v>0</v>
      </c>
      <c r="E283" s="79">
        <f t="shared" ref="E283" si="27">SUM(E284:E296)</f>
        <v>0</v>
      </c>
      <c r="F283" s="79">
        <f t="shared" ref="F283" si="28">SUM(F284:F296)</f>
        <v>0</v>
      </c>
      <c r="G283" s="79">
        <f t="shared" ref="G283:H283" si="29">SUM(G284:G296)</f>
        <v>0</v>
      </c>
      <c r="H283" s="79">
        <f t="shared" si="29"/>
        <v>0</v>
      </c>
    </row>
    <row r="284" ht="14.25" customHeight="1" spans="1:8">
      <c r="A284" s="55">
        <v>1</v>
      </c>
      <c r="B284" s="61" t="s">
        <v>1421</v>
      </c>
      <c r="C284" s="34"/>
      <c r="D284" s="34"/>
      <c r="E284" s="34"/>
      <c r="F284" s="34"/>
      <c r="G284" s="34"/>
      <c r="H284" s="34">
        <f>SUM(C284:G284)</f>
        <v>0</v>
      </c>
    </row>
    <row r="285" ht="14.25" customHeight="1" spans="1:8">
      <c r="A285" s="55">
        <v>2</v>
      </c>
      <c r="B285" s="61" t="s">
        <v>1422</v>
      </c>
      <c r="C285" s="34"/>
      <c r="D285" s="34"/>
      <c r="E285" s="34"/>
      <c r="F285" s="34"/>
      <c r="G285" s="34"/>
      <c r="H285" s="34">
        <f t="shared" ref="H285:H287" si="30">SUM(C285:G285)</f>
        <v>0</v>
      </c>
    </row>
    <row r="286" ht="14.25" customHeight="1" spans="1:8">
      <c r="A286" s="55">
        <v>3</v>
      </c>
      <c r="B286" s="61" t="s">
        <v>1423</v>
      </c>
      <c r="C286" s="34"/>
      <c r="D286" s="34"/>
      <c r="E286" s="34"/>
      <c r="F286" s="34"/>
      <c r="G286" s="34"/>
      <c r="H286" s="34">
        <f t="shared" si="30"/>
        <v>0</v>
      </c>
    </row>
    <row r="287" ht="14.25" customHeight="1" spans="1:8">
      <c r="A287" s="55">
        <v>4</v>
      </c>
      <c r="B287" s="61" t="s">
        <v>1424</v>
      </c>
      <c r="C287" s="34"/>
      <c r="D287" s="34"/>
      <c r="E287" s="34"/>
      <c r="F287" s="34"/>
      <c r="G287" s="34"/>
      <c r="H287" s="34">
        <f t="shared" si="30"/>
        <v>0</v>
      </c>
    </row>
    <row r="288" customHeight="1" spans="1:8">
      <c r="A288" s="55">
        <v>5</v>
      </c>
      <c r="B288" s="61" t="s">
        <v>1425</v>
      </c>
      <c r="C288" s="34"/>
      <c r="D288" s="34"/>
      <c r="E288" s="34"/>
      <c r="F288" s="34"/>
      <c r="G288" s="34"/>
      <c r="H288" s="34">
        <f t="shared" ref="H288:H291" si="31">SUM(C288:G288)</f>
        <v>0</v>
      </c>
    </row>
    <row r="289" ht="14.25" customHeight="1" spans="1:8">
      <c r="A289" s="55">
        <v>6</v>
      </c>
      <c r="B289" s="61" t="s">
        <v>1426</v>
      </c>
      <c r="C289" s="34"/>
      <c r="D289" s="34"/>
      <c r="E289" s="34"/>
      <c r="F289" s="34"/>
      <c r="G289" s="34"/>
      <c r="H289" s="34">
        <f t="shared" si="31"/>
        <v>0</v>
      </c>
    </row>
    <row r="290" ht="14.25" customHeight="1" spans="1:8">
      <c r="A290" s="55">
        <v>7</v>
      </c>
      <c r="B290" s="61" t="s">
        <v>1427</v>
      </c>
      <c r="C290" s="34"/>
      <c r="D290" s="34"/>
      <c r="E290" s="34"/>
      <c r="F290" s="34"/>
      <c r="G290" s="34"/>
      <c r="H290" s="34">
        <f t="shared" si="31"/>
        <v>0</v>
      </c>
    </row>
    <row r="291" ht="14.25" customHeight="1" spans="1:8">
      <c r="A291" s="55">
        <v>8</v>
      </c>
      <c r="B291" s="61" t="s">
        <v>1428</v>
      </c>
      <c r="C291" s="34"/>
      <c r="D291" s="34"/>
      <c r="E291" s="34"/>
      <c r="F291" s="34"/>
      <c r="G291" s="34"/>
      <c r="H291" s="34">
        <f t="shared" si="31"/>
        <v>0</v>
      </c>
    </row>
    <row r="292" ht="14.25" customHeight="1" spans="1:8">
      <c r="A292" s="55">
        <v>9</v>
      </c>
      <c r="B292" s="61" t="s">
        <v>1429</v>
      </c>
      <c r="C292" s="34"/>
      <c r="D292" s="34"/>
      <c r="E292" s="34"/>
      <c r="F292" s="34"/>
      <c r="G292" s="34"/>
      <c r="H292" s="34">
        <f t="shared" ref="H292:H296" si="32">SUM(C292:G292)</f>
        <v>0</v>
      </c>
    </row>
    <row r="293" ht="14.25" customHeight="1" spans="1:8">
      <c r="A293" s="55">
        <v>10</v>
      </c>
      <c r="B293" s="61" t="s">
        <v>1430</v>
      </c>
      <c r="C293" s="34"/>
      <c r="D293" s="34"/>
      <c r="E293" s="34"/>
      <c r="F293" s="34"/>
      <c r="G293" s="34"/>
      <c r="H293" s="34">
        <f t="shared" si="32"/>
        <v>0</v>
      </c>
    </row>
    <row r="294" ht="14.25" customHeight="1" spans="1:8">
      <c r="A294" s="55">
        <v>11</v>
      </c>
      <c r="B294" s="61" t="s">
        <v>1431</v>
      </c>
      <c r="C294" s="34"/>
      <c r="D294" s="34"/>
      <c r="E294" s="34"/>
      <c r="F294" s="34"/>
      <c r="G294" s="34"/>
      <c r="H294" s="34">
        <f t="shared" si="32"/>
        <v>0</v>
      </c>
    </row>
    <row r="295" ht="14.25" customHeight="1" spans="1:8">
      <c r="A295" s="55">
        <v>12</v>
      </c>
      <c r="B295" s="61" t="s">
        <v>1432</v>
      </c>
      <c r="C295" s="34"/>
      <c r="D295" s="34"/>
      <c r="E295" s="34"/>
      <c r="F295" s="34"/>
      <c r="G295" s="34"/>
      <c r="H295" s="34">
        <f t="shared" si="32"/>
        <v>0</v>
      </c>
    </row>
    <row r="296" ht="14.25" customHeight="1" spans="1:8">
      <c r="A296" s="55">
        <v>13</v>
      </c>
      <c r="B296" s="61" t="s">
        <v>1433</v>
      </c>
      <c r="C296" s="34"/>
      <c r="D296" s="34"/>
      <c r="E296" s="34"/>
      <c r="F296" s="34"/>
      <c r="G296" s="34"/>
      <c r="H296" s="34">
        <f t="shared" si="32"/>
        <v>0</v>
      </c>
    </row>
    <row r="297" ht="14.25" customHeight="1" spans="1:8">
      <c r="A297" s="80" t="s">
        <v>1441</v>
      </c>
      <c r="B297" s="81"/>
      <c r="C297" s="82">
        <f>C209+C283</f>
        <v>0</v>
      </c>
      <c r="D297" s="82">
        <f t="shared" ref="D297:H297" si="33">D209+D283</f>
        <v>0</v>
      </c>
      <c r="E297" s="82">
        <f t="shared" si="33"/>
        <v>0</v>
      </c>
      <c r="F297" s="82">
        <f t="shared" si="33"/>
        <v>0</v>
      </c>
      <c r="G297" s="82">
        <f t="shared" si="33"/>
        <v>0</v>
      </c>
      <c r="H297" s="82">
        <f t="shared" si="33"/>
        <v>0</v>
      </c>
    </row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</sheetData>
  <mergeCells count="28">
    <mergeCell ref="A1:F1"/>
    <mergeCell ref="A2:F2"/>
    <mergeCell ref="A3:F3"/>
    <mergeCell ref="A96:B96"/>
    <mergeCell ref="A204:B204"/>
    <mergeCell ref="A297:B297"/>
    <mergeCell ref="A5:A6"/>
    <mergeCell ref="A114:A115"/>
    <mergeCell ref="A207:A208"/>
    <mergeCell ref="B5:B6"/>
    <mergeCell ref="B114:B115"/>
    <mergeCell ref="B207:B208"/>
    <mergeCell ref="C5:C6"/>
    <mergeCell ref="C114:C115"/>
    <mergeCell ref="C207:C208"/>
    <mergeCell ref="D5:D6"/>
    <mergeCell ref="D114:D115"/>
    <mergeCell ref="D207:D208"/>
    <mergeCell ref="E5:E6"/>
    <mergeCell ref="E114:E115"/>
    <mergeCell ref="E207:E208"/>
    <mergeCell ref="F5:F6"/>
    <mergeCell ref="F114:F115"/>
    <mergeCell ref="F207:F208"/>
    <mergeCell ref="G114:G115"/>
    <mergeCell ref="G207:G208"/>
    <mergeCell ref="H114:H115"/>
    <mergeCell ref="H207:H208"/>
  </mergeCells>
  <pageMargins left="0.7" right="0.7" top="0.75" bottom="0.75" header="0" footer="0"/>
  <pageSetup paperSize="1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00"/>
  <sheetViews>
    <sheetView topLeftCell="A7" workbookViewId="0">
      <selection activeCell="I24" sqref="I24"/>
    </sheetView>
  </sheetViews>
  <sheetFormatPr defaultColWidth="14.4272727272727" defaultRowHeight="15" customHeight="1"/>
  <cols>
    <col min="1" max="1" width="4.13636363636364" style="1" customWidth="1"/>
    <col min="2" max="2" width="36.5727272727273" style="1" customWidth="1"/>
    <col min="3" max="14" width="19.5727272727273" style="1" customWidth="1"/>
    <col min="15" max="26" width="8.70909090909091" style="1" customWidth="1"/>
    <col min="27" max="16384" width="14.4272727272727" style="1"/>
  </cols>
  <sheetData>
    <row r="1" ht="14.25" customHeight="1" spans="1:1">
      <c r="A1" s="2" t="s">
        <v>1444</v>
      </c>
    </row>
    <row r="2" ht="14.25" customHeight="1" spans="1:1">
      <c r="A2" s="2" t="s">
        <v>1289</v>
      </c>
    </row>
    <row r="3" ht="14.25" customHeight="1" spans="1:1">
      <c r="A3" s="2" t="s">
        <v>1290</v>
      </c>
    </row>
    <row r="4" ht="14.25" customHeight="1"/>
    <row r="5" ht="23.25" customHeight="1" spans="1:4">
      <c r="A5" s="29" t="s">
        <v>1291</v>
      </c>
      <c r="B5" s="29" t="s">
        <v>967</v>
      </c>
      <c r="C5" s="29" t="s">
        <v>1292</v>
      </c>
      <c r="D5" s="29" t="s">
        <v>1297</v>
      </c>
    </row>
    <row r="6" ht="6" customHeight="1" spans="1:4">
      <c r="A6" s="30"/>
      <c r="B6" s="31"/>
      <c r="C6" s="31"/>
      <c r="D6" s="20"/>
    </row>
    <row r="7" ht="14.25" customHeight="1" spans="1:4">
      <c r="A7" s="32" t="s">
        <v>1445</v>
      </c>
      <c r="B7" s="31"/>
      <c r="C7" s="31"/>
      <c r="D7" s="20"/>
    </row>
    <row r="8" ht="14.25" customHeight="1" spans="1:4">
      <c r="A8" s="33">
        <v>1</v>
      </c>
      <c r="B8" s="33" t="s">
        <v>1446</v>
      </c>
      <c r="C8" s="34">
        <f t="shared" ref="C8:D10" si="0">+M35</f>
        <v>0</v>
      </c>
      <c r="D8" s="34">
        <f t="shared" si="0"/>
        <v>0</v>
      </c>
    </row>
    <row r="9" ht="14.25" customHeight="1" spans="1:4">
      <c r="A9" s="33">
        <v>2</v>
      </c>
      <c r="B9" s="33" t="s">
        <v>1446</v>
      </c>
      <c r="C9" s="34">
        <f t="shared" si="0"/>
        <v>0</v>
      </c>
      <c r="D9" s="34">
        <f t="shared" si="0"/>
        <v>0</v>
      </c>
    </row>
    <row r="10" ht="14.25" customHeight="1" spans="1:4">
      <c r="A10" s="33">
        <v>3</v>
      </c>
      <c r="B10" s="33" t="s">
        <v>1446</v>
      </c>
      <c r="C10" s="34">
        <f t="shared" si="0"/>
        <v>0</v>
      </c>
      <c r="D10" s="34">
        <f t="shared" si="0"/>
        <v>0</v>
      </c>
    </row>
    <row r="11" ht="14.25" customHeight="1" spans="1:4">
      <c r="A11" s="35" t="s">
        <v>1447</v>
      </c>
      <c r="B11" s="20"/>
      <c r="C11" s="36">
        <f t="shared" ref="C11:D11" si="1">SUM(C8:C10)</f>
        <v>0</v>
      </c>
      <c r="D11" s="36">
        <f t="shared" si="1"/>
        <v>0</v>
      </c>
    </row>
    <row r="12" ht="14.25" customHeight="1" spans="1:4">
      <c r="A12" s="32" t="s">
        <v>1448</v>
      </c>
      <c r="B12" s="31"/>
      <c r="C12" s="31"/>
      <c r="D12" s="20"/>
    </row>
    <row r="13" ht="14.25" customHeight="1" spans="1:4">
      <c r="A13" s="33">
        <v>1</v>
      </c>
      <c r="B13" s="33" t="s">
        <v>1449</v>
      </c>
      <c r="C13" s="34">
        <f t="shared" ref="C13:D15" si="2">+M40</f>
        <v>0</v>
      </c>
      <c r="D13" s="34">
        <f t="shared" si="2"/>
        <v>0</v>
      </c>
    </row>
    <row r="14" ht="14.25" customHeight="1" spans="1:4">
      <c r="A14" s="33">
        <v>2</v>
      </c>
      <c r="B14" s="33" t="s">
        <v>1450</v>
      </c>
      <c r="C14" s="34">
        <f t="shared" si="2"/>
        <v>0</v>
      </c>
      <c r="D14" s="34">
        <f t="shared" si="2"/>
        <v>0</v>
      </c>
    </row>
    <row r="15" ht="14.25" customHeight="1" spans="1:4">
      <c r="A15" s="33">
        <v>3</v>
      </c>
      <c r="B15" s="33" t="s">
        <v>1451</v>
      </c>
      <c r="C15" s="34">
        <f t="shared" si="2"/>
        <v>0</v>
      </c>
      <c r="D15" s="34">
        <f t="shared" si="2"/>
        <v>0</v>
      </c>
    </row>
    <row r="16" ht="14.25" customHeight="1" spans="1:4">
      <c r="A16" s="35" t="s">
        <v>1452</v>
      </c>
      <c r="B16" s="20"/>
      <c r="C16" s="36">
        <f t="shared" ref="C16:D16" si="3">SUM(C13:C15)</f>
        <v>0</v>
      </c>
      <c r="D16" s="36">
        <f t="shared" si="3"/>
        <v>0</v>
      </c>
    </row>
    <row r="17" ht="14.25" customHeight="1" spans="1:4">
      <c r="A17" s="32" t="s">
        <v>1453</v>
      </c>
      <c r="B17" s="31"/>
      <c r="C17" s="31"/>
      <c r="D17" s="20"/>
    </row>
    <row r="18" ht="14.25" customHeight="1" spans="1:4">
      <c r="A18" s="33">
        <v>1</v>
      </c>
      <c r="B18" s="33" t="s">
        <v>1446</v>
      </c>
      <c r="C18" s="34">
        <f t="shared" ref="C18:D20" si="4">+M45</f>
        <v>0</v>
      </c>
      <c r="D18" s="34">
        <f t="shared" si="4"/>
        <v>0</v>
      </c>
    </row>
    <row r="19" ht="14.25" customHeight="1" spans="1:4">
      <c r="A19" s="33">
        <v>2</v>
      </c>
      <c r="B19" s="33" t="s">
        <v>1446</v>
      </c>
      <c r="C19" s="34">
        <f t="shared" si="4"/>
        <v>0</v>
      </c>
      <c r="D19" s="34">
        <f t="shared" si="4"/>
        <v>0</v>
      </c>
    </row>
    <row r="20" ht="14.25" customHeight="1" spans="1:4">
      <c r="A20" s="33">
        <v>3</v>
      </c>
      <c r="B20" s="33" t="s">
        <v>1446</v>
      </c>
      <c r="C20" s="34">
        <f t="shared" si="4"/>
        <v>0</v>
      </c>
      <c r="D20" s="34">
        <f t="shared" si="4"/>
        <v>0</v>
      </c>
    </row>
    <row r="21" ht="14.25" customHeight="1" spans="1:4">
      <c r="A21" s="35" t="s">
        <v>1454</v>
      </c>
      <c r="B21" s="20"/>
      <c r="C21" s="36">
        <f t="shared" ref="C21:D21" si="5">SUM(C18:C20)</f>
        <v>0</v>
      </c>
      <c r="D21" s="36">
        <f t="shared" si="5"/>
        <v>0</v>
      </c>
    </row>
    <row r="22" ht="14.25" customHeight="1" spans="1:4">
      <c r="A22" s="32" t="s">
        <v>1455</v>
      </c>
      <c r="B22" s="31"/>
      <c r="C22" s="31"/>
      <c r="D22" s="20"/>
    </row>
    <row r="23" ht="14.25" customHeight="1" spans="1:4">
      <c r="A23" s="33">
        <v>1</v>
      </c>
      <c r="B23" s="33" t="s">
        <v>1446</v>
      </c>
      <c r="C23" s="34">
        <f t="shared" ref="C23:D25" si="6">+M50</f>
        <v>0</v>
      </c>
      <c r="D23" s="34">
        <f t="shared" si="6"/>
        <v>0</v>
      </c>
    </row>
    <row r="24" ht="14.25" customHeight="1" spans="1:4">
      <c r="A24" s="33">
        <v>2</v>
      </c>
      <c r="B24" s="33" t="s">
        <v>1446</v>
      </c>
      <c r="C24" s="34">
        <f t="shared" si="6"/>
        <v>0</v>
      </c>
      <c r="D24" s="34">
        <f t="shared" si="6"/>
        <v>0</v>
      </c>
    </row>
    <row r="25" ht="14.25" customHeight="1" spans="1:4">
      <c r="A25" s="33">
        <v>3</v>
      </c>
      <c r="B25" s="33" t="s">
        <v>1446</v>
      </c>
      <c r="C25" s="34">
        <f t="shared" si="6"/>
        <v>0</v>
      </c>
      <c r="D25" s="34">
        <f t="shared" si="6"/>
        <v>0</v>
      </c>
    </row>
    <row r="26" ht="14.25" customHeight="1" spans="1:4">
      <c r="A26" s="35" t="s">
        <v>1456</v>
      </c>
      <c r="B26" s="20"/>
      <c r="C26" s="36">
        <f t="shared" ref="C26:D26" si="7">SUM(C23:C25)</f>
        <v>0</v>
      </c>
      <c r="D26" s="36">
        <f t="shared" si="7"/>
        <v>0</v>
      </c>
    </row>
    <row r="27" ht="14.25" customHeight="1" spans="1:4">
      <c r="A27" s="37" t="s">
        <v>1457</v>
      </c>
      <c r="B27" s="20"/>
      <c r="C27" s="38">
        <f t="shared" ref="C27:D27" si="8">+C11+C16+C21+C26</f>
        <v>0</v>
      </c>
      <c r="D27" s="38">
        <f t="shared" si="8"/>
        <v>0</v>
      </c>
    </row>
    <row r="28" ht="14.25" customHeight="1" spans="3:4">
      <c r="C28" s="39"/>
      <c r="D28" s="39"/>
    </row>
    <row r="29" ht="14.25" customHeight="1"/>
    <row r="30" ht="14.25" customHeight="1" spans="1:1">
      <c r="A30" s="1" t="s">
        <v>1458</v>
      </c>
    </row>
    <row r="31" ht="14.25" customHeight="1" spans="1:14">
      <c r="A31" s="4" t="s">
        <v>1291</v>
      </c>
      <c r="B31" s="4" t="s">
        <v>967</v>
      </c>
      <c r="C31" s="40" t="s">
        <v>1459</v>
      </c>
      <c r="D31" s="20"/>
      <c r="E31" s="40" t="s">
        <v>1460</v>
      </c>
      <c r="F31" s="20"/>
      <c r="G31" s="40" t="s">
        <v>1460</v>
      </c>
      <c r="H31" s="20"/>
      <c r="I31" s="40" t="s">
        <v>1460</v>
      </c>
      <c r="J31" s="20"/>
      <c r="K31" s="40" t="s">
        <v>1460</v>
      </c>
      <c r="L31" s="20"/>
      <c r="M31" s="40" t="s">
        <v>1461</v>
      </c>
      <c r="N31" s="20"/>
    </row>
    <row r="32" ht="14.25" customHeight="1" spans="1:14">
      <c r="A32" s="22"/>
      <c r="B32" s="22"/>
      <c r="C32" s="29" t="s">
        <v>1292</v>
      </c>
      <c r="D32" s="29" t="s">
        <v>1297</v>
      </c>
      <c r="E32" s="29" t="s">
        <v>1292</v>
      </c>
      <c r="F32" s="29" t="s">
        <v>1297</v>
      </c>
      <c r="G32" s="29" t="s">
        <v>1292</v>
      </c>
      <c r="H32" s="29" t="s">
        <v>1297</v>
      </c>
      <c r="I32" s="29" t="s">
        <v>1292</v>
      </c>
      <c r="J32" s="29" t="s">
        <v>1297</v>
      </c>
      <c r="K32" s="29" t="s">
        <v>1292</v>
      </c>
      <c r="L32" s="29" t="s">
        <v>1297</v>
      </c>
      <c r="M32" s="29" t="s">
        <v>1292</v>
      </c>
      <c r="N32" s="29" t="s">
        <v>1297</v>
      </c>
    </row>
    <row r="33" ht="14.25" customHeight="1" spans="1:14">
      <c r="A33" s="41"/>
      <c r="B33" s="42"/>
      <c r="C33" s="42"/>
      <c r="D33" s="43"/>
      <c r="E33" s="42"/>
      <c r="F33" s="43"/>
      <c r="G33" s="42"/>
      <c r="H33" s="43"/>
      <c r="I33" s="42"/>
      <c r="J33" s="43"/>
      <c r="K33" s="42"/>
      <c r="L33" s="43"/>
      <c r="M33" s="42"/>
      <c r="N33" s="43"/>
    </row>
    <row r="34" ht="14.25" customHeight="1" spans="1:14">
      <c r="A34" s="44" t="s">
        <v>1445</v>
      </c>
      <c r="B34" s="45"/>
      <c r="C34" s="45"/>
      <c r="D34" s="46"/>
      <c r="E34" s="45"/>
      <c r="F34" s="46"/>
      <c r="G34" s="45"/>
      <c r="H34" s="46"/>
      <c r="I34" s="45"/>
      <c r="J34" s="46"/>
      <c r="K34" s="45"/>
      <c r="L34" s="46"/>
      <c r="M34" s="45"/>
      <c r="N34" s="46"/>
    </row>
    <row r="35" ht="14.25" customHeight="1" spans="1:14">
      <c r="A35" s="33">
        <v>1</v>
      </c>
      <c r="B35" s="33" t="s">
        <v>1446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>
        <f t="shared" ref="M35:N37" si="9">+C35+E35+G35+I35+K35</f>
        <v>0</v>
      </c>
      <c r="N35" s="34">
        <f t="shared" si="9"/>
        <v>0</v>
      </c>
    </row>
    <row r="36" ht="14.25" customHeight="1" spans="1:14">
      <c r="A36" s="33">
        <v>2</v>
      </c>
      <c r="B36" s="33" t="s">
        <v>1446</v>
      </c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>
        <f t="shared" si="9"/>
        <v>0</v>
      </c>
      <c r="N36" s="34">
        <f t="shared" si="9"/>
        <v>0</v>
      </c>
    </row>
    <row r="37" ht="14.25" customHeight="1" spans="1:14">
      <c r="A37" s="33">
        <v>3</v>
      </c>
      <c r="B37" s="33" t="s">
        <v>1446</v>
      </c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>
        <f t="shared" si="9"/>
        <v>0</v>
      </c>
      <c r="N37" s="34">
        <f t="shared" si="9"/>
        <v>0</v>
      </c>
    </row>
    <row r="38" ht="14.25" customHeight="1" spans="1:14">
      <c r="A38" s="35" t="s">
        <v>1447</v>
      </c>
      <c r="B38" s="20"/>
      <c r="C38" s="36">
        <f t="shared" ref="C38:N38" si="10">SUM(C35:C37)</f>
        <v>0</v>
      </c>
      <c r="D38" s="36">
        <f t="shared" si="10"/>
        <v>0</v>
      </c>
      <c r="E38" s="36">
        <f t="shared" si="10"/>
        <v>0</v>
      </c>
      <c r="F38" s="36">
        <f t="shared" si="10"/>
        <v>0</v>
      </c>
      <c r="G38" s="36">
        <f t="shared" si="10"/>
        <v>0</v>
      </c>
      <c r="H38" s="36">
        <f t="shared" si="10"/>
        <v>0</v>
      </c>
      <c r="I38" s="36">
        <f t="shared" si="10"/>
        <v>0</v>
      </c>
      <c r="J38" s="36">
        <f t="shared" si="10"/>
        <v>0</v>
      </c>
      <c r="K38" s="36">
        <f t="shared" si="10"/>
        <v>0</v>
      </c>
      <c r="L38" s="36">
        <f t="shared" si="10"/>
        <v>0</v>
      </c>
      <c r="M38" s="36">
        <f t="shared" si="10"/>
        <v>0</v>
      </c>
      <c r="N38" s="36">
        <f t="shared" si="10"/>
        <v>0</v>
      </c>
    </row>
    <row r="39" ht="14.25" customHeight="1" spans="1:14">
      <c r="A39" s="44" t="s">
        <v>1448</v>
      </c>
      <c r="B39" s="45"/>
      <c r="C39" s="45"/>
      <c r="D39" s="46"/>
      <c r="E39" s="45"/>
      <c r="F39" s="46"/>
      <c r="G39" s="45"/>
      <c r="H39" s="46"/>
      <c r="I39" s="45"/>
      <c r="J39" s="46"/>
      <c r="K39" s="45"/>
      <c r="L39" s="46"/>
      <c r="M39" s="45"/>
      <c r="N39" s="46"/>
    </row>
    <row r="40" ht="14.25" customHeight="1" spans="1:14">
      <c r="A40" s="33">
        <v>1</v>
      </c>
      <c r="B40" s="33" t="s">
        <v>1449</v>
      </c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>
        <f t="shared" ref="M40:N42" si="11">+C40+E40+G40+I40+K40</f>
        <v>0</v>
      </c>
      <c r="N40" s="34">
        <f t="shared" si="11"/>
        <v>0</v>
      </c>
    </row>
    <row r="41" ht="14.25" customHeight="1" spans="1:14">
      <c r="A41" s="33">
        <v>2</v>
      </c>
      <c r="B41" s="33" t="s">
        <v>1450</v>
      </c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>
        <f t="shared" si="11"/>
        <v>0</v>
      </c>
      <c r="N41" s="34">
        <f t="shared" si="11"/>
        <v>0</v>
      </c>
    </row>
    <row r="42" ht="14.25" customHeight="1" spans="1:14">
      <c r="A42" s="33">
        <v>3</v>
      </c>
      <c r="B42" s="33" t="s">
        <v>1451</v>
      </c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>
        <f t="shared" si="11"/>
        <v>0</v>
      </c>
      <c r="N42" s="34">
        <f t="shared" si="11"/>
        <v>0</v>
      </c>
    </row>
    <row r="43" ht="14.25" customHeight="1" spans="1:14">
      <c r="A43" s="35" t="s">
        <v>1452</v>
      </c>
      <c r="B43" s="20"/>
      <c r="C43" s="36">
        <f t="shared" ref="C43:N43" si="12">SUM(C40:C42)</f>
        <v>0</v>
      </c>
      <c r="D43" s="36">
        <f t="shared" si="12"/>
        <v>0</v>
      </c>
      <c r="E43" s="36">
        <f t="shared" si="12"/>
        <v>0</v>
      </c>
      <c r="F43" s="36">
        <f t="shared" si="12"/>
        <v>0</v>
      </c>
      <c r="G43" s="36">
        <f t="shared" si="12"/>
        <v>0</v>
      </c>
      <c r="H43" s="36">
        <f t="shared" si="12"/>
        <v>0</v>
      </c>
      <c r="I43" s="36">
        <f t="shared" si="12"/>
        <v>0</v>
      </c>
      <c r="J43" s="36">
        <f t="shared" si="12"/>
        <v>0</v>
      </c>
      <c r="K43" s="36">
        <f t="shared" si="12"/>
        <v>0</v>
      </c>
      <c r="L43" s="36">
        <f t="shared" si="12"/>
        <v>0</v>
      </c>
      <c r="M43" s="36">
        <f t="shared" si="12"/>
        <v>0</v>
      </c>
      <c r="N43" s="36">
        <f t="shared" si="12"/>
        <v>0</v>
      </c>
    </row>
    <row r="44" ht="14.25" customHeight="1" spans="1:14">
      <c r="A44" s="44" t="s">
        <v>1453</v>
      </c>
      <c r="B44" s="45"/>
      <c r="C44" s="45"/>
      <c r="D44" s="46"/>
      <c r="E44" s="45"/>
      <c r="F44" s="46"/>
      <c r="G44" s="45"/>
      <c r="H44" s="46"/>
      <c r="I44" s="45"/>
      <c r="J44" s="46"/>
      <c r="K44" s="45"/>
      <c r="L44" s="46"/>
      <c r="M44" s="45"/>
      <c r="N44" s="46"/>
    </row>
    <row r="45" ht="14.25" customHeight="1" spans="1:14">
      <c r="A45" s="33">
        <v>1</v>
      </c>
      <c r="B45" s="33" t="s">
        <v>1446</v>
      </c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>
        <f t="shared" ref="M45:N47" si="13">+C45+E45+G45+I45+K45</f>
        <v>0</v>
      </c>
      <c r="N45" s="34">
        <f t="shared" si="13"/>
        <v>0</v>
      </c>
    </row>
    <row r="46" ht="14.25" customHeight="1" spans="1:14">
      <c r="A46" s="33">
        <v>2</v>
      </c>
      <c r="B46" s="33" t="s">
        <v>1446</v>
      </c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>
        <f t="shared" si="13"/>
        <v>0</v>
      </c>
      <c r="N46" s="34">
        <f t="shared" si="13"/>
        <v>0</v>
      </c>
    </row>
    <row r="47" ht="14.25" customHeight="1" spans="1:14">
      <c r="A47" s="33">
        <v>3</v>
      </c>
      <c r="B47" s="33" t="s">
        <v>1446</v>
      </c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>
        <f t="shared" si="13"/>
        <v>0</v>
      </c>
      <c r="N47" s="34">
        <f t="shared" si="13"/>
        <v>0</v>
      </c>
    </row>
    <row r="48" ht="14.25" customHeight="1" spans="1:14">
      <c r="A48" s="35" t="s">
        <v>1454</v>
      </c>
      <c r="B48" s="20"/>
      <c r="C48" s="36">
        <f t="shared" ref="C48:N48" si="14">SUM(C45:C47)</f>
        <v>0</v>
      </c>
      <c r="D48" s="36">
        <f t="shared" si="14"/>
        <v>0</v>
      </c>
      <c r="E48" s="36">
        <f t="shared" si="14"/>
        <v>0</v>
      </c>
      <c r="F48" s="36">
        <f t="shared" si="14"/>
        <v>0</v>
      </c>
      <c r="G48" s="36">
        <f t="shared" si="14"/>
        <v>0</v>
      </c>
      <c r="H48" s="36">
        <f t="shared" si="14"/>
        <v>0</v>
      </c>
      <c r="I48" s="36">
        <f t="shared" si="14"/>
        <v>0</v>
      </c>
      <c r="J48" s="36">
        <f t="shared" si="14"/>
        <v>0</v>
      </c>
      <c r="K48" s="36">
        <f t="shared" si="14"/>
        <v>0</v>
      </c>
      <c r="L48" s="36">
        <f t="shared" si="14"/>
        <v>0</v>
      </c>
      <c r="M48" s="36">
        <f t="shared" si="14"/>
        <v>0</v>
      </c>
      <c r="N48" s="36">
        <f t="shared" si="14"/>
        <v>0</v>
      </c>
    </row>
    <row r="49" ht="14.25" customHeight="1" spans="1:14">
      <c r="A49" s="44" t="s">
        <v>1455</v>
      </c>
      <c r="B49" s="45"/>
      <c r="C49" s="45"/>
      <c r="D49" s="46"/>
      <c r="E49" s="45"/>
      <c r="F49" s="46"/>
      <c r="G49" s="45"/>
      <c r="H49" s="46"/>
      <c r="I49" s="45"/>
      <c r="J49" s="46"/>
      <c r="K49" s="45"/>
      <c r="L49" s="46"/>
      <c r="M49" s="45"/>
      <c r="N49" s="46"/>
    </row>
    <row r="50" ht="14.25" customHeight="1" spans="1:14">
      <c r="A50" s="33">
        <v>1</v>
      </c>
      <c r="B50" s="33" t="s">
        <v>1446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>
        <f t="shared" ref="M50:N52" si="15">+C50+E50+G50+I50+K50</f>
        <v>0</v>
      </c>
      <c r="N50" s="34">
        <f t="shared" si="15"/>
        <v>0</v>
      </c>
    </row>
    <row r="51" ht="14.25" customHeight="1" spans="1:14">
      <c r="A51" s="33">
        <v>2</v>
      </c>
      <c r="B51" s="33" t="s">
        <v>1446</v>
      </c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>
        <f t="shared" si="15"/>
        <v>0</v>
      </c>
      <c r="N51" s="34">
        <f t="shared" si="15"/>
        <v>0</v>
      </c>
    </row>
    <row r="52" ht="14.25" customHeight="1" spans="1:14">
      <c r="A52" s="33">
        <v>3</v>
      </c>
      <c r="B52" s="33" t="s">
        <v>1446</v>
      </c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>
        <f t="shared" si="15"/>
        <v>0</v>
      </c>
      <c r="N52" s="34">
        <f t="shared" si="15"/>
        <v>0</v>
      </c>
    </row>
    <row r="53" ht="14.25" customHeight="1" spans="1:14">
      <c r="A53" s="35" t="s">
        <v>1456</v>
      </c>
      <c r="B53" s="20"/>
      <c r="C53" s="36">
        <f t="shared" ref="C53:N53" si="16">SUM(C50:C52)</f>
        <v>0</v>
      </c>
      <c r="D53" s="36">
        <f t="shared" si="16"/>
        <v>0</v>
      </c>
      <c r="E53" s="36">
        <f t="shared" si="16"/>
        <v>0</v>
      </c>
      <c r="F53" s="36">
        <f t="shared" si="16"/>
        <v>0</v>
      </c>
      <c r="G53" s="36">
        <f t="shared" si="16"/>
        <v>0</v>
      </c>
      <c r="H53" s="36">
        <f t="shared" si="16"/>
        <v>0</v>
      </c>
      <c r="I53" s="36">
        <f t="shared" si="16"/>
        <v>0</v>
      </c>
      <c r="J53" s="36">
        <f t="shared" si="16"/>
        <v>0</v>
      </c>
      <c r="K53" s="36">
        <f t="shared" si="16"/>
        <v>0</v>
      </c>
      <c r="L53" s="36">
        <f t="shared" si="16"/>
        <v>0</v>
      </c>
      <c r="M53" s="36">
        <f t="shared" si="16"/>
        <v>0</v>
      </c>
      <c r="N53" s="36">
        <f t="shared" si="16"/>
        <v>0</v>
      </c>
    </row>
    <row r="54" ht="14.25" customHeight="1" spans="1:14">
      <c r="A54" s="37" t="s">
        <v>1457</v>
      </c>
      <c r="B54" s="20"/>
      <c r="C54" s="38">
        <f t="shared" ref="C54:N54" si="17">+C38+C43+C48+C53</f>
        <v>0</v>
      </c>
      <c r="D54" s="38">
        <f t="shared" si="17"/>
        <v>0</v>
      </c>
      <c r="E54" s="38">
        <f t="shared" si="17"/>
        <v>0</v>
      </c>
      <c r="F54" s="38">
        <f t="shared" si="17"/>
        <v>0</v>
      </c>
      <c r="G54" s="38">
        <f t="shared" si="17"/>
        <v>0</v>
      </c>
      <c r="H54" s="38">
        <f t="shared" si="17"/>
        <v>0</v>
      </c>
      <c r="I54" s="38">
        <f t="shared" si="17"/>
        <v>0</v>
      </c>
      <c r="J54" s="38">
        <f t="shared" si="17"/>
        <v>0</v>
      </c>
      <c r="K54" s="38">
        <f t="shared" si="17"/>
        <v>0</v>
      </c>
      <c r="L54" s="38">
        <f t="shared" si="17"/>
        <v>0</v>
      </c>
      <c r="M54" s="38">
        <f t="shared" si="17"/>
        <v>0</v>
      </c>
      <c r="N54" s="38">
        <f t="shared" si="17"/>
        <v>0</v>
      </c>
    </row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6">
    <mergeCell ref="A1:D1"/>
    <mergeCell ref="A2:D2"/>
    <mergeCell ref="A3:D3"/>
    <mergeCell ref="A6:D6"/>
    <mergeCell ref="A7:D7"/>
    <mergeCell ref="A11:B11"/>
    <mergeCell ref="A12:D12"/>
    <mergeCell ref="A16:B16"/>
    <mergeCell ref="A17:D17"/>
    <mergeCell ref="A21:B21"/>
    <mergeCell ref="A22:D22"/>
    <mergeCell ref="A26:B26"/>
    <mergeCell ref="A27:B27"/>
    <mergeCell ref="C31:D31"/>
    <mergeCell ref="E31:F31"/>
    <mergeCell ref="G31:H31"/>
    <mergeCell ref="I31:J31"/>
    <mergeCell ref="K31:L31"/>
    <mergeCell ref="M31:N31"/>
    <mergeCell ref="A38:B38"/>
    <mergeCell ref="A43:B43"/>
    <mergeCell ref="A48:B48"/>
    <mergeCell ref="A53:B53"/>
    <mergeCell ref="A54:B54"/>
    <mergeCell ref="A31:A32"/>
    <mergeCell ref="B31:B32"/>
  </mergeCells>
  <pageMargins left="0.7" right="0.7" top="0.75" bottom="0.75" header="0" footer="0"/>
  <pageSetup paperSize="1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9"/>
  <sheetViews>
    <sheetView workbookViewId="0">
      <selection activeCell="A36" sqref="A36"/>
    </sheetView>
  </sheetViews>
  <sheetFormatPr defaultColWidth="14.4272727272727" defaultRowHeight="15" customHeight="1"/>
  <cols>
    <col min="1" max="1" width="4.13636363636364" style="1" customWidth="1"/>
    <col min="2" max="2" width="40.8545454545455" style="1" customWidth="1"/>
    <col min="3" max="3" width="26.2818181818182" style="1" customWidth="1"/>
    <col min="4" max="4" width="21.7090909090909" style="1" customWidth="1"/>
    <col min="5" max="5" width="19.2818181818182" style="1" customWidth="1"/>
    <col min="6" max="6" width="17.2818181818182" style="1" customWidth="1"/>
    <col min="7" max="8" width="16.1363636363636" style="1" customWidth="1"/>
    <col min="9" max="9" width="15.2818181818182" style="1" customWidth="1"/>
    <col min="10" max="26" width="8.70909090909091" style="1" customWidth="1"/>
    <col min="27" max="16384" width="14.4272727272727" style="1"/>
  </cols>
  <sheetData>
    <row r="1" ht="14.25" customHeight="1" spans="2:2">
      <c r="B1" s="2" t="s">
        <v>1462</v>
      </c>
    </row>
    <row r="2" ht="14.25" customHeight="1" spans="2:2">
      <c r="B2" s="2" t="s">
        <v>1289</v>
      </c>
    </row>
    <row r="3" ht="14.25" customHeight="1" spans="2:2">
      <c r="B3" s="2" t="s">
        <v>1290</v>
      </c>
    </row>
    <row r="4" ht="14.25" customHeight="1" spans="2:8">
      <c r="B4" s="3"/>
      <c r="C4" s="3"/>
      <c r="D4" s="3"/>
      <c r="E4" s="3"/>
      <c r="F4" s="3"/>
      <c r="G4" s="3"/>
      <c r="H4" s="3"/>
    </row>
    <row r="5" ht="14.25" customHeight="1" spans="1:9">
      <c r="A5" s="4" t="s">
        <v>1291</v>
      </c>
      <c r="B5" s="5" t="s">
        <v>967</v>
      </c>
      <c r="C5" s="5" t="s">
        <v>1322</v>
      </c>
      <c r="D5" s="5" t="s">
        <v>1463</v>
      </c>
      <c r="E5" s="5" t="s">
        <v>1324</v>
      </c>
      <c r="F5" s="5">
        <v>2024</v>
      </c>
      <c r="G5" s="5">
        <v>2025</v>
      </c>
      <c r="H5" s="5">
        <v>2026</v>
      </c>
      <c r="I5" s="5">
        <v>2027</v>
      </c>
    </row>
    <row r="6" ht="14.25" customHeight="1" spans="1:9">
      <c r="A6" s="6">
        <v>1</v>
      </c>
      <c r="B6" s="7" t="s">
        <v>1464</v>
      </c>
      <c r="C6" s="8" t="s">
        <v>1465</v>
      </c>
      <c r="D6" s="8">
        <v>3</v>
      </c>
      <c r="E6" s="9">
        <v>100000000</v>
      </c>
      <c r="F6" s="10">
        <f>D17</f>
        <v>8333333.33333333</v>
      </c>
      <c r="G6" s="10">
        <f>D18</f>
        <v>33333333.3333333</v>
      </c>
      <c r="H6" s="10">
        <f>D19</f>
        <v>33333333.3333333</v>
      </c>
      <c r="I6" s="10">
        <f>D20</f>
        <v>25000000</v>
      </c>
    </row>
    <row r="7" ht="14.25" customHeight="1" spans="1:9">
      <c r="A7" s="6"/>
      <c r="B7" s="7"/>
      <c r="C7" s="7"/>
      <c r="D7" s="7"/>
      <c r="E7" s="9"/>
      <c r="F7" s="10"/>
      <c r="G7" s="10"/>
      <c r="H7" s="10"/>
      <c r="I7" s="10"/>
    </row>
    <row r="8" ht="14.25" customHeight="1" spans="1:9">
      <c r="A8" s="6"/>
      <c r="B8" s="7"/>
      <c r="C8" s="7"/>
      <c r="D8" s="7"/>
      <c r="E8" s="9"/>
      <c r="F8" s="10"/>
      <c r="G8" s="10"/>
      <c r="H8" s="10"/>
      <c r="I8" s="10"/>
    </row>
    <row r="9" ht="14.25" customHeight="1" spans="1:9">
      <c r="A9" s="6"/>
      <c r="B9" s="7"/>
      <c r="C9" s="7"/>
      <c r="D9" s="7"/>
      <c r="E9" s="9"/>
      <c r="F9" s="10"/>
      <c r="G9" s="10"/>
      <c r="H9" s="10"/>
      <c r="I9" s="10"/>
    </row>
    <row r="10" ht="14.25" customHeight="1" spans="1:9">
      <c r="A10" s="6"/>
      <c r="B10" s="7"/>
      <c r="C10" s="7"/>
      <c r="D10" s="7"/>
      <c r="E10" s="9"/>
      <c r="F10" s="10"/>
      <c r="G10" s="10"/>
      <c r="H10" s="10"/>
      <c r="I10" s="10"/>
    </row>
    <row r="11" ht="14.25" customHeight="1" spans="1:9">
      <c r="A11" s="11" t="s">
        <v>1287</v>
      </c>
      <c r="B11" s="12"/>
      <c r="C11" s="12"/>
      <c r="D11" s="12"/>
      <c r="E11" s="13"/>
      <c r="F11" s="14">
        <f t="shared" ref="F11:I11" si="0">SUM(F6)</f>
        <v>8333333.33333333</v>
      </c>
      <c r="G11" s="14">
        <f t="shared" si="0"/>
        <v>33333333.3333333</v>
      </c>
      <c r="H11" s="14">
        <f t="shared" si="0"/>
        <v>33333333.3333333</v>
      </c>
      <c r="I11" s="14">
        <f t="shared" si="0"/>
        <v>25000000</v>
      </c>
    </row>
    <row r="12" ht="14.25" customHeight="1" spans="2:8">
      <c r="B12" s="3"/>
      <c r="C12" s="3"/>
      <c r="D12" s="3"/>
      <c r="E12" s="3"/>
      <c r="F12" s="3"/>
      <c r="G12" s="3"/>
      <c r="H12" s="3"/>
    </row>
    <row r="13" ht="14.25" customHeight="1" spans="2:8">
      <c r="B13" s="3"/>
      <c r="C13" s="3"/>
      <c r="D13" s="3"/>
      <c r="E13" s="3"/>
      <c r="F13" s="3"/>
      <c r="G13" s="3"/>
      <c r="H13" s="3"/>
    </row>
    <row r="14" ht="14.25" customHeight="1" spans="2:8">
      <c r="B14" s="3" t="s">
        <v>1324</v>
      </c>
      <c r="C14" s="15">
        <v>100000000</v>
      </c>
      <c r="D14" s="3"/>
      <c r="E14" s="3"/>
      <c r="F14" s="3"/>
      <c r="G14" s="3"/>
      <c r="H14" s="3"/>
    </row>
    <row r="15" ht="14.25" customHeight="1" spans="2:8">
      <c r="B15" s="3" t="s">
        <v>1326</v>
      </c>
      <c r="C15" s="15">
        <f>+C14/3</f>
        <v>33333333.3333333</v>
      </c>
      <c r="D15" s="3"/>
      <c r="E15" s="3"/>
      <c r="F15" s="3"/>
      <c r="G15" s="3"/>
      <c r="H15" s="3"/>
    </row>
    <row r="16" ht="14.25" customHeight="1" spans="2:8">
      <c r="B16" s="3" t="s">
        <v>1327</v>
      </c>
      <c r="C16" s="16">
        <f>+C14/36</f>
        <v>2777777.77777778</v>
      </c>
      <c r="D16" s="3"/>
      <c r="E16" s="3"/>
      <c r="F16" s="3"/>
      <c r="G16" s="3"/>
      <c r="H16" s="3"/>
    </row>
    <row r="17" ht="14.25" customHeight="1" spans="2:8">
      <c r="B17" s="3" t="s">
        <v>1466</v>
      </c>
      <c r="C17" s="3" t="s">
        <v>1467</v>
      </c>
      <c r="D17" s="16">
        <f>+C16*3</f>
        <v>8333333.33333333</v>
      </c>
      <c r="E17" s="3"/>
      <c r="F17" s="3"/>
      <c r="G17" s="3"/>
      <c r="H17" s="3"/>
    </row>
    <row r="18" ht="14.25" customHeight="1" spans="2:8">
      <c r="B18" s="3" t="s">
        <v>1330</v>
      </c>
      <c r="C18" s="3" t="s">
        <v>1331</v>
      </c>
      <c r="D18" s="16">
        <f>+C15</f>
        <v>33333333.3333333</v>
      </c>
      <c r="E18" s="3" t="s">
        <v>1309</v>
      </c>
      <c r="F18" s="3" t="s">
        <v>1468</v>
      </c>
      <c r="G18" s="3"/>
      <c r="H18" s="3"/>
    </row>
    <row r="19" ht="14.25" customHeight="1" spans="2:8">
      <c r="B19" s="3" t="s">
        <v>1332</v>
      </c>
      <c r="C19" s="3" t="s">
        <v>1331</v>
      </c>
      <c r="D19" s="16">
        <f>+C15</f>
        <v>33333333.3333333</v>
      </c>
      <c r="E19" s="3" t="s">
        <v>1317</v>
      </c>
      <c r="F19" s="3" t="s">
        <v>1469</v>
      </c>
      <c r="G19" s="3"/>
      <c r="H19" s="3"/>
    </row>
    <row r="20" ht="14.25" customHeight="1" spans="2:8">
      <c r="B20" s="3" t="s">
        <v>1470</v>
      </c>
      <c r="C20" s="3" t="s">
        <v>1471</v>
      </c>
      <c r="D20" s="17">
        <f>+C16*9</f>
        <v>25000000</v>
      </c>
      <c r="E20" s="3" t="s">
        <v>1319</v>
      </c>
      <c r="F20" s="3" t="s">
        <v>1472</v>
      </c>
      <c r="G20" s="3"/>
      <c r="H20" s="3"/>
    </row>
    <row r="21" ht="14.25" customHeight="1" spans="2:8">
      <c r="B21" s="3"/>
      <c r="C21" s="3"/>
      <c r="D21" s="18">
        <f>SUM(D17:D20)</f>
        <v>100000000</v>
      </c>
      <c r="E21" s="3"/>
      <c r="F21" s="3"/>
      <c r="G21" s="3"/>
      <c r="H21" s="3"/>
    </row>
    <row r="22" ht="14.25" customHeight="1" spans="2:8">
      <c r="B22" s="3"/>
      <c r="C22" s="3"/>
      <c r="D22" s="3"/>
      <c r="E22" s="3"/>
      <c r="F22" s="3"/>
      <c r="G22" s="3"/>
      <c r="H22" s="3"/>
    </row>
    <row r="23" ht="14.25" customHeight="1" spans="2:8">
      <c r="B23" s="3"/>
      <c r="C23" s="3"/>
      <c r="D23" s="3"/>
      <c r="E23" s="3"/>
      <c r="F23" s="3"/>
      <c r="G23" s="3"/>
      <c r="H23" s="3"/>
    </row>
    <row r="24" ht="14.25" customHeight="1" spans="1:9">
      <c r="A24" s="4" t="s">
        <v>1176</v>
      </c>
      <c r="B24" s="4" t="s">
        <v>967</v>
      </c>
      <c r="C24" s="4" t="s">
        <v>1292</v>
      </c>
      <c r="D24" s="19" t="s">
        <v>1293</v>
      </c>
      <c r="E24" s="20"/>
      <c r="F24" s="21" t="s">
        <v>1335</v>
      </c>
      <c r="G24" s="19" t="s">
        <v>1336</v>
      </c>
      <c r="H24" s="20"/>
      <c r="I24" s="23" t="s">
        <v>1297</v>
      </c>
    </row>
    <row r="25" ht="14.25" customHeight="1" spans="1:9">
      <c r="A25" s="22"/>
      <c r="B25" s="22"/>
      <c r="C25" s="22"/>
      <c r="D25" s="23" t="s">
        <v>1298</v>
      </c>
      <c r="E25" s="23" t="s">
        <v>1299</v>
      </c>
      <c r="F25" s="22"/>
      <c r="G25" s="23" t="s">
        <v>1337</v>
      </c>
      <c r="H25" s="23" t="s">
        <v>1299</v>
      </c>
      <c r="I25" s="23"/>
    </row>
    <row r="26" ht="14.25" customHeight="1" spans="1:9">
      <c r="A26" s="4">
        <v>1</v>
      </c>
      <c r="B26" s="4">
        <v>2</v>
      </c>
      <c r="C26" s="24">
        <v>3</v>
      </c>
      <c r="D26" s="24">
        <v>4</v>
      </c>
      <c r="E26" s="24">
        <v>5</v>
      </c>
      <c r="F26" s="24" t="s">
        <v>1300</v>
      </c>
      <c r="G26" s="24">
        <v>7</v>
      </c>
      <c r="H26" s="24">
        <v>8</v>
      </c>
      <c r="I26" s="24" t="s">
        <v>1338</v>
      </c>
    </row>
    <row r="27" ht="14.25" customHeight="1" spans="1:9">
      <c r="A27" s="6">
        <v>1</v>
      </c>
      <c r="B27" s="7" t="str">
        <f>B6</f>
        <v>Sewa Ruangan …......</v>
      </c>
      <c r="C27" s="25"/>
      <c r="D27" s="25"/>
      <c r="E27" s="25"/>
      <c r="F27" s="25">
        <f>+C27+D27-E27</f>
        <v>0</v>
      </c>
      <c r="G27" s="25">
        <f>D18+D19+D20</f>
        <v>91666666.6666667</v>
      </c>
      <c r="H27" s="25"/>
      <c r="I27" s="25">
        <f>+F27+G27-H27</f>
        <v>91666666.6666667</v>
      </c>
    </row>
    <row r="28" ht="14.25" customHeight="1" spans="1:9">
      <c r="A28" s="6"/>
      <c r="B28" s="7"/>
      <c r="C28" s="25"/>
      <c r="D28" s="25"/>
      <c r="E28" s="25"/>
      <c r="F28" s="25"/>
      <c r="G28" s="25"/>
      <c r="H28" s="25"/>
      <c r="I28" s="25"/>
    </row>
    <row r="29" ht="14.25" customHeight="1" spans="1:9">
      <c r="A29" s="6"/>
      <c r="B29" s="7"/>
      <c r="C29" s="25"/>
      <c r="D29" s="25"/>
      <c r="E29" s="25"/>
      <c r="F29" s="25"/>
      <c r="G29" s="25"/>
      <c r="H29" s="25"/>
      <c r="I29" s="25"/>
    </row>
    <row r="30" ht="14.25" customHeight="1" spans="1:9">
      <c r="A30" s="6"/>
      <c r="B30" s="7"/>
      <c r="C30" s="25"/>
      <c r="D30" s="25"/>
      <c r="E30" s="25"/>
      <c r="F30" s="25"/>
      <c r="G30" s="25"/>
      <c r="H30" s="25"/>
      <c r="I30" s="25"/>
    </row>
    <row r="31" ht="14.25" customHeight="1" spans="1:9">
      <c r="A31" s="6"/>
      <c r="B31" s="7"/>
      <c r="C31" s="25"/>
      <c r="D31" s="25"/>
      <c r="E31" s="25"/>
      <c r="F31" s="25"/>
      <c r="G31" s="25"/>
      <c r="H31" s="25"/>
      <c r="I31" s="25"/>
    </row>
    <row r="32" ht="14.25" customHeight="1" spans="1:9">
      <c r="A32" s="6"/>
      <c r="B32" s="7"/>
      <c r="C32" s="25"/>
      <c r="D32" s="25"/>
      <c r="E32" s="25"/>
      <c r="F32" s="25"/>
      <c r="G32" s="25"/>
      <c r="H32" s="25"/>
      <c r="I32" s="25"/>
    </row>
    <row r="33" ht="14.25" customHeight="1" spans="1:9">
      <c r="A33" s="26" t="s">
        <v>1287</v>
      </c>
      <c r="B33" s="27"/>
      <c r="C33" s="28">
        <f t="shared" ref="C33:I33" si="1">SUM(C27)</f>
        <v>0</v>
      </c>
      <c r="D33" s="28">
        <f t="shared" si="1"/>
        <v>0</v>
      </c>
      <c r="E33" s="28">
        <f t="shared" si="1"/>
        <v>0</v>
      </c>
      <c r="F33" s="28">
        <f t="shared" si="1"/>
        <v>0</v>
      </c>
      <c r="G33" s="28">
        <f t="shared" si="1"/>
        <v>91666666.6666667</v>
      </c>
      <c r="H33" s="28">
        <f t="shared" si="1"/>
        <v>0</v>
      </c>
      <c r="I33" s="28">
        <f t="shared" si="1"/>
        <v>91666666.6666667</v>
      </c>
    </row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  <row r="1003" ht="14.25" customHeight="1"/>
    <row r="1004" ht="14.25" customHeight="1"/>
    <row r="1005" ht="14.25" customHeight="1"/>
    <row r="1006" ht="14.25" customHeight="1"/>
    <row r="1007" ht="14.25" customHeight="1"/>
    <row r="1008" ht="14.25" customHeight="1"/>
    <row r="1009" ht="14.25" customHeight="1"/>
  </sheetData>
  <mergeCells count="11">
    <mergeCell ref="B1:H1"/>
    <mergeCell ref="B2:H2"/>
    <mergeCell ref="B3:H3"/>
    <mergeCell ref="A11:E11"/>
    <mergeCell ref="D24:E24"/>
    <mergeCell ref="G24:H24"/>
    <mergeCell ref="A33:B33"/>
    <mergeCell ref="A24:A25"/>
    <mergeCell ref="B24:B25"/>
    <mergeCell ref="C24:C25"/>
    <mergeCell ref="F24:F25"/>
  </mergeCells>
  <pageMargins left="0.7" right="0.7" top="0.75" bottom="0.75" header="0" footer="0"/>
  <pageSetup paperSize="1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9"/>
  <sheetViews>
    <sheetView workbookViewId="0">
      <selection activeCell="B14" sqref="B14"/>
    </sheetView>
  </sheetViews>
  <sheetFormatPr defaultColWidth="8.72727272727273" defaultRowHeight="14.5" outlineLevelCol="5"/>
  <cols>
    <col min="2" max="2" width="22.2727272727273" customWidth="1"/>
  </cols>
  <sheetData>
    <row r="1" spans="6:6">
      <c r="F1" t="s">
        <v>1473</v>
      </c>
    </row>
    <row r="2" spans="2:6">
      <c r="B2" t="s">
        <v>1474</v>
      </c>
      <c r="C2">
        <v>1</v>
      </c>
      <c r="D2" t="s">
        <v>1475</v>
      </c>
      <c r="F2" t="s">
        <v>1179</v>
      </c>
    </row>
    <row r="3" spans="3:6">
      <c r="C3">
        <v>2</v>
      </c>
      <c r="D3" t="s">
        <v>1476</v>
      </c>
      <c r="F3" t="s">
        <v>1180</v>
      </c>
    </row>
    <row r="4" spans="3:6">
      <c r="C4">
        <v>3</v>
      </c>
      <c r="D4" t="s">
        <v>1477</v>
      </c>
      <c r="F4" t="s">
        <v>1180</v>
      </c>
    </row>
    <row r="5" spans="2:6">
      <c r="B5" t="s">
        <v>1478</v>
      </c>
      <c r="C5">
        <v>4</v>
      </c>
      <c r="D5" t="s">
        <v>1479</v>
      </c>
      <c r="F5" t="s">
        <v>1180</v>
      </c>
    </row>
    <row r="6" spans="3:6">
      <c r="C6">
        <v>5</v>
      </c>
      <c r="D6" t="s">
        <v>1480</v>
      </c>
      <c r="F6" t="s">
        <v>1179</v>
      </c>
    </row>
    <row r="7" spans="2:4">
      <c r="B7" t="s">
        <v>1481</v>
      </c>
      <c r="C7">
        <v>6</v>
      </c>
      <c r="D7" t="s">
        <v>1482</v>
      </c>
    </row>
    <row r="8" spans="3:6">
      <c r="C8">
        <v>7</v>
      </c>
      <c r="D8" t="s">
        <v>1483</v>
      </c>
      <c r="F8" t="s">
        <v>1180</v>
      </c>
    </row>
    <row r="9" spans="3:6">
      <c r="C9">
        <v>8</v>
      </c>
      <c r="D9" t="s">
        <v>1484</v>
      </c>
      <c r="F9" t="s">
        <v>1180</v>
      </c>
    </row>
  </sheetData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711"/>
  <sheetViews>
    <sheetView tabSelected="1" zoomScale="90" zoomScaleNormal="90" topLeftCell="B611" workbookViewId="0">
      <selection activeCell="AP624" sqref="AP624"/>
    </sheetView>
  </sheetViews>
  <sheetFormatPr defaultColWidth="9" defaultRowHeight="14.5"/>
  <cols>
    <col min="1" max="1" width="19" style="136" customWidth="1"/>
    <col min="2" max="2" width="21.7090909090909" style="306" customWidth="1"/>
    <col min="3" max="3" width="43.1363636363636" customWidth="1"/>
    <col min="4" max="4" width="28.2818181818182" customWidth="1"/>
    <col min="5" max="5" width="20.5727272727273" customWidth="1"/>
    <col min="6" max="6" width="21.1363636363636" customWidth="1"/>
    <col min="7" max="7" width="18.4272727272727" customWidth="1"/>
    <col min="8" max="8" width="18.5727272727273" customWidth="1"/>
    <col min="9" max="9" width="22.7090909090909" customWidth="1"/>
    <col min="10" max="19" width="13.4272727272727" customWidth="1"/>
    <col min="20" max="20" width="15" customWidth="1"/>
    <col min="21" max="21" width="13.4272727272727" customWidth="1"/>
    <col min="22" max="22" width="17" customWidth="1"/>
    <col min="23" max="23" width="20.5727272727273" customWidth="1"/>
    <col min="24" max="24" width="16.1363636363636" customWidth="1"/>
    <col min="25" max="26" width="9.13636363636364" customWidth="1"/>
    <col min="27" max="27" width="9" customWidth="1"/>
    <col min="28" max="28" width="9.13636363636364" customWidth="1"/>
    <col min="29" max="32" width="9" customWidth="1"/>
    <col min="33" max="33" width="6.85454545454545" customWidth="1"/>
    <col min="34" max="34" width="8.13636363636364" customWidth="1"/>
    <col min="35" max="35" width="8.57272727272727" customWidth="1"/>
    <col min="36" max="36" width="6.28181818181818" customWidth="1"/>
    <col min="37" max="37" width="8.57272727272727" customWidth="1"/>
    <col min="38" max="38" width="8.28181818181818" customWidth="1"/>
    <col min="39" max="39" width="15" customWidth="1"/>
    <col min="40" max="40" width="17" customWidth="1"/>
    <col min="41" max="41" width="26.5727272727273" customWidth="1"/>
    <col min="42" max="42" width="21.7090909090909" customWidth="1"/>
    <col min="43" max="43" width="14.8545454545455" customWidth="1"/>
    <col min="44" max="44" width="22.8545454545455" customWidth="1"/>
  </cols>
  <sheetData>
    <row r="1" spans="5:5">
      <c r="E1" s="307"/>
    </row>
    <row r="2" spans="1:44">
      <c r="A2" s="308"/>
      <c r="B2" s="309"/>
      <c r="C2" s="310" t="s">
        <v>965</v>
      </c>
      <c r="D2" s="310" t="s">
        <v>966</v>
      </c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40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43"/>
      <c r="AR2" s="311"/>
    </row>
    <row r="3" spans="1:44">
      <c r="A3" s="308"/>
      <c r="B3" s="309"/>
      <c r="C3" s="312" t="s">
        <v>967</v>
      </c>
      <c r="D3" s="313" t="s">
        <v>968</v>
      </c>
      <c r="E3" s="314" t="s">
        <v>969</v>
      </c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  <c r="T3" s="315"/>
      <c r="U3" s="315"/>
      <c r="V3" s="315"/>
      <c r="W3" s="333"/>
      <c r="X3" s="334" t="s">
        <v>970</v>
      </c>
      <c r="Y3" s="341"/>
      <c r="Z3" s="341"/>
      <c r="AA3" s="341"/>
      <c r="AB3" s="341"/>
      <c r="AC3" s="341"/>
      <c r="AD3" s="341"/>
      <c r="AE3" s="341"/>
      <c r="AF3" s="341"/>
      <c r="AG3" s="341"/>
      <c r="AH3" s="341"/>
      <c r="AI3" s="341"/>
      <c r="AJ3" s="341"/>
      <c r="AK3" s="341"/>
      <c r="AL3" s="341"/>
      <c r="AM3" s="341"/>
      <c r="AN3" s="341"/>
      <c r="AO3" s="344"/>
      <c r="AP3" s="345" t="s">
        <v>971</v>
      </c>
      <c r="AQ3" s="346" t="s">
        <v>972</v>
      </c>
      <c r="AR3" s="346" t="s">
        <v>314</v>
      </c>
    </row>
    <row r="4" ht="103.5" spans="1:44">
      <c r="A4" s="316" t="s">
        <v>973</v>
      </c>
      <c r="B4" s="317"/>
      <c r="C4" s="318"/>
      <c r="D4" s="319"/>
      <c r="E4" s="312" t="s">
        <v>974</v>
      </c>
      <c r="F4" s="312" t="s">
        <v>975</v>
      </c>
      <c r="G4" s="312" t="s">
        <v>976</v>
      </c>
      <c r="H4" s="312" t="s">
        <v>977</v>
      </c>
      <c r="I4" s="312" t="s">
        <v>978</v>
      </c>
      <c r="J4" s="312" t="s">
        <v>979</v>
      </c>
      <c r="K4" s="312" t="s">
        <v>980</v>
      </c>
      <c r="L4" s="312" t="s">
        <v>981</v>
      </c>
      <c r="M4" s="312" t="s">
        <v>982</v>
      </c>
      <c r="N4" s="312" t="s">
        <v>983</v>
      </c>
      <c r="O4" s="312" t="s">
        <v>984</v>
      </c>
      <c r="P4" s="312" t="s">
        <v>985</v>
      </c>
      <c r="Q4" s="312" t="s">
        <v>986</v>
      </c>
      <c r="R4" s="312" t="s">
        <v>987</v>
      </c>
      <c r="S4" s="312" t="s">
        <v>988</v>
      </c>
      <c r="T4" s="312" t="s">
        <v>989</v>
      </c>
      <c r="U4" s="312" t="s">
        <v>990</v>
      </c>
      <c r="V4" s="312" t="s">
        <v>991</v>
      </c>
      <c r="W4" s="335" t="s">
        <v>992</v>
      </c>
      <c r="X4" s="312" t="s">
        <v>993</v>
      </c>
      <c r="Y4" s="312" t="s">
        <v>994</v>
      </c>
      <c r="Z4" s="312" t="s">
        <v>995</v>
      </c>
      <c r="AA4" s="312" t="s">
        <v>996</v>
      </c>
      <c r="AB4" s="312" t="s">
        <v>997</v>
      </c>
      <c r="AC4" s="312" t="s">
        <v>998</v>
      </c>
      <c r="AD4" s="312" t="s">
        <v>999</v>
      </c>
      <c r="AE4" s="312" t="s">
        <v>1000</v>
      </c>
      <c r="AF4" s="342" t="s">
        <v>1001</v>
      </c>
      <c r="AG4" s="312" t="s">
        <v>1002</v>
      </c>
      <c r="AH4" s="312" t="s">
        <v>1003</v>
      </c>
      <c r="AI4" s="312" t="s">
        <v>1004</v>
      </c>
      <c r="AJ4" s="312" t="s">
        <v>1005</v>
      </c>
      <c r="AK4" s="312" t="s">
        <v>1006</v>
      </c>
      <c r="AL4" s="312" t="s">
        <v>1007</v>
      </c>
      <c r="AM4" s="312" t="s">
        <v>989</v>
      </c>
      <c r="AN4" s="312" t="s">
        <v>990</v>
      </c>
      <c r="AO4" s="335" t="s">
        <v>1008</v>
      </c>
      <c r="AP4" s="347"/>
      <c r="AQ4" s="348"/>
      <c r="AR4" s="348"/>
    </row>
    <row r="5" spans="1:44">
      <c r="A5" s="308"/>
      <c r="B5" s="309"/>
      <c r="C5" s="320" t="s">
        <v>1009</v>
      </c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321"/>
      <c r="AQ5" s="321"/>
      <c r="AR5" s="349"/>
    </row>
    <row r="6" spans="1:44">
      <c r="A6" s="308" t="s">
        <v>1010</v>
      </c>
      <c r="B6" s="309" t="s">
        <v>314</v>
      </c>
      <c r="C6" s="322" t="s">
        <v>756</v>
      </c>
      <c r="D6" s="323">
        <f>SUM(D7)</f>
        <v>0</v>
      </c>
      <c r="E6" s="323">
        <f>SUM(E7)</f>
        <v>0</v>
      </c>
      <c r="F6" s="323">
        <f t="shared" ref="F6:X6" si="0">SUM(F7)</f>
        <v>0</v>
      </c>
      <c r="G6" s="323">
        <f t="shared" si="0"/>
        <v>0</v>
      </c>
      <c r="H6" s="323">
        <f t="shared" si="0"/>
        <v>0</v>
      </c>
      <c r="I6" s="323">
        <f t="shared" si="0"/>
        <v>0</v>
      </c>
      <c r="J6" s="323">
        <f t="shared" si="0"/>
        <v>0</v>
      </c>
      <c r="K6" s="323">
        <f t="shared" si="0"/>
        <v>0</v>
      </c>
      <c r="L6" s="323">
        <f t="shared" si="0"/>
        <v>0</v>
      </c>
      <c r="M6" s="323">
        <f t="shared" si="0"/>
        <v>0</v>
      </c>
      <c r="N6" s="323">
        <f t="shared" si="0"/>
        <v>0</v>
      </c>
      <c r="O6" s="323">
        <f t="shared" si="0"/>
        <v>0</v>
      </c>
      <c r="P6" s="323">
        <f t="shared" si="0"/>
        <v>0</v>
      </c>
      <c r="Q6" s="323">
        <f t="shared" si="0"/>
        <v>0</v>
      </c>
      <c r="R6" s="323">
        <f t="shared" si="0"/>
        <v>0</v>
      </c>
      <c r="S6" s="323">
        <f t="shared" si="0"/>
        <v>0</v>
      </c>
      <c r="T6" s="323">
        <f t="shared" si="0"/>
        <v>0</v>
      </c>
      <c r="U6" s="323">
        <f t="shared" si="0"/>
        <v>0</v>
      </c>
      <c r="V6" s="323">
        <f t="shared" si="0"/>
        <v>0</v>
      </c>
      <c r="W6" s="336">
        <f t="shared" si="0"/>
        <v>0</v>
      </c>
      <c r="X6" s="323">
        <f t="shared" si="0"/>
        <v>0</v>
      </c>
      <c r="Y6" s="323">
        <f t="shared" ref="Y6:AP6" si="1">SUM(Y7)</f>
        <v>0</v>
      </c>
      <c r="Z6" s="323">
        <f t="shared" si="1"/>
        <v>0</v>
      </c>
      <c r="AA6" s="323">
        <f t="shared" si="1"/>
        <v>0</v>
      </c>
      <c r="AB6" s="323">
        <f t="shared" si="1"/>
        <v>0</v>
      </c>
      <c r="AC6" s="323">
        <f t="shared" si="1"/>
        <v>0</v>
      </c>
      <c r="AD6" s="323">
        <f t="shared" si="1"/>
        <v>0</v>
      </c>
      <c r="AE6" s="323">
        <f t="shared" si="1"/>
        <v>0</v>
      </c>
      <c r="AF6" s="323">
        <f t="shared" si="1"/>
        <v>0</v>
      </c>
      <c r="AG6" s="323">
        <f t="shared" si="1"/>
        <v>0</v>
      </c>
      <c r="AH6" s="323">
        <f t="shared" si="1"/>
        <v>0</v>
      </c>
      <c r="AI6" s="323">
        <f t="shared" si="1"/>
        <v>0</v>
      </c>
      <c r="AJ6" s="323">
        <f t="shared" si="1"/>
        <v>0</v>
      </c>
      <c r="AK6" s="323">
        <f t="shared" si="1"/>
        <v>0</v>
      </c>
      <c r="AL6" s="323">
        <f t="shared" si="1"/>
        <v>0</v>
      </c>
      <c r="AM6" s="323">
        <f t="shared" si="1"/>
        <v>0</v>
      </c>
      <c r="AN6" s="323">
        <f t="shared" si="1"/>
        <v>0</v>
      </c>
      <c r="AO6" s="336">
        <f t="shared" si="1"/>
        <v>0</v>
      </c>
      <c r="AP6" s="323">
        <f t="shared" si="1"/>
        <v>0</v>
      </c>
      <c r="AQ6" s="350">
        <f t="shared" ref="AQ6:AR6" si="2">SUM(AQ7)</f>
        <v>0</v>
      </c>
      <c r="AR6" s="351">
        <f t="shared" si="2"/>
        <v>0</v>
      </c>
    </row>
    <row r="7" spans="1:44">
      <c r="A7" s="308">
        <f>'KK LRA-LO'!K234</f>
        <v>0</v>
      </c>
      <c r="B7" s="309">
        <f>E7-A7</f>
        <v>0</v>
      </c>
      <c r="C7" s="324" t="s">
        <v>759</v>
      </c>
      <c r="D7" s="325">
        <f>+D78+D149+D220+D291+D362+D433+D504+D575+D646</f>
        <v>0</v>
      </c>
      <c r="E7" s="326">
        <f>+E78+E149+E220+E291+E362+E433+E504+E575+E646</f>
        <v>0</v>
      </c>
      <c r="F7" s="326">
        <f t="shared" ref="F7:AN7" si="3">+F78+F149+F220+F291+F362+F433+F504+F575+F646</f>
        <v>0</v>
      </c>
      <c r="G7" s="326">
        <f t="shared" si="3"/>
        <v>0</v>
      </c>
      <c r="H7" s="326">
        <f t="shared" si="3"/>
        <v>0</v>
      </c>
      <c r="I7" s="326">
        <f t="shared" si="3"/>
        <v>0</v>
      </c>
      <c r="J7" s="326">
        <f t="shared" si="3"/>
        <v>0</v>
      </c>
      <c r="K7" s="326">
        <f t="shared" si="3"/>
        <v>0</v>
      </c>
      <c r="L7" s="326">
        <f t="shared" si="3"/>
        <v>0</v>
      </c>
      <c r="M7" s="326">
        <f t="shared" si="3"/>
        <v>0</v>
      </c>
      <c r="N7" s="326">
        <f t="shared" si="3"/>
        <v>0</v>
      </c>
      <c r="O7" s="326">
        <f t="shared" si="3"/>
        <v>0</v>
      </c>
      <c r="P7" s="326">
        <f t="shared" si="3"/>
        <v>0</v>
      </c>
      <c r="Q7" s="326">
        <f t="shared" si="3"/>
        <v>0</v>
      </c>
      <c r="R7" s="326">
        <f t="shared" si="3"/>
        <v>0</v>
      </c>
      <c r="S7" s="326">
        <f t="shared" si="3"/>
        <v>0</v>
      </c>
      <c r="T7" s="326">
        <f t="shared" si="3"/>
        <v>0</v>
      </c>
      <c r="U7" s="326">
        <f t="shared" si="3"/>
        <v>0</v>
      </c>
      <c r="V7" s="326">
        <f t="shared" si="3"/>
        <v>0</v>
      </c>
      <c r="W7" s="337">
        <f>SUM(E7:V7)</f>
        <v>0</v>
      </c>
      <c r="X7" s="326">
        <f t="shared" si="3"/>
        <v>0</v>
      </c>
      <c r="Y7" s="326">
        <f t="shared" si="3"/>
        <v>0</v>
      </c>
      <c r="Z7" s="326">
        <f t="shared" si="3"/>
        <v>0</v>
      </c>
      <c r="AA7" s="326">
        <f t="shared" si="3"/>
        <v>0</v>
      </c>
      <c r="AB7" s="326">
        <f t="shared" si="3"/>
        <v>0</v>
      </c>
      <c r="AC7" s="326">
        <f t="shared" si="3"/>
        <v>0</v>
      </c>
      <c r="AD7" s="326">
        <f t="shared" si="3"/>
        <v>0</v>
      </c>
      <c r="AE7" s="326">
        <f t="shared" si="3"/>
        <v>0</v>
      </c>
      <c r="AF7" s="326">
        <f t="shared" si="3"/>
        <v>0</v>
      </c>
      <c r="AG7" s="326">
        <f t="shared" si="3"/>
        <v>0</v>
      </c>
      <c r="AH7" s="326">
        <f t="shared" si="3"/>
        <v>0</v>
      </c>
      <c r="AI7" s="326">
        <f t="shared" si="3"/>
        <v>0</v>
      </c>
      <c r="AJ7" s="326">
        <f t="shared" si="3"/>
        <v>0</v>
      </c>
      <c r="AK7" s="326">
        <f t="shared" si="3"/>
        <v>0</v>
      </c>
      <c r="AL7" s="326">
        <f t="shared" si="3"/>
        <v>0</v>
      </c>
      <c r="AM7" s="326">
        <f t="shared" si="3"/>
        <v>0</v>
      </c>
      <c r="AN7" s="326">
        <f t="shared" si="3"/>
        <v>0</v>
      </c>
      <c r="AO7" s="337">
        <f>SUM(X7:AN7)</f>
        <v>0</v>
      </c>
      <c r="AP7" s="325">
        <f>+D7+W7-AO7</f>
        <v>0</v>
      </c>
      <c r="AQ7" s="326">
        <f t="shared" ref="AQ7" si="4">+AQ78+AQ149+AQ220+AQ291+AQ362+AQ433+AQ504+AQ575+AQ646</f>
        <v>0</v>
      </c>
      <c r="AR7" s="352">
        <f>+AP7-AQ7</f>
        <v>0</v>
      </c>
    </row>
    <row r="8" spans="1:44">
      <c r="A8" s="308"/>
      <c r="B8" s="309"/>
      <c r="C8" s="322" t="s">
        <v>762</v>
      </c>
      <c r="D8" s="323">
        <f>SUM(D9:D29)</f>
        <v>8657066625.73</v>
      </c>
      <c r="E8" s="323">
        <f>SUM(E9:E29)</f>
        <v>443875000</v>
      </c>
      <c r="F8" s="323">
        <f t="shared" ref="F8:X8" si="5">SUM(F9:F29)</f>
        <v>0</v>
      </c>
      <c r="G8" s="323">
        <f t="shared" si="5"/>
        <v>0</v>
      </c>
      <c r="H8" s="323">
        <f t="shared" si="5"/>
        <v>0</v>
      </c>
      <c r="I8" s="323">
        <f t="shared" si="5"/>
        <v>0</v>
      </c>
      <c r="J8" s="323">
        <f t="shared" si="5"/>
        <v>0</v>
      </c>
      <c r="K8" s="323">
        <f t="shared" si="5"/>
        <v>0</v>
      </c>
      <c r="L8" s="323">
        <f t="shared" si="5"/>
        <v>40834200</v>
      </c>
      <c r="M8" s="323">
        <f t="shared" si="5"/>
        <v>0</v>
      </c>
      <c r="N8" s="323">
        <f t="shared" si="5"/>
        <v>0</v>
      </c>
      <c r="O8" s="323">
        <f t="shared" si="5"/>
        <v>0</v>
      </c>
      <c r="P8" s="323">
        <f t="shared" si="5"/>
        <v>0</v>
      </c>
      <c r="Q8" s="323">
        <f t="shared" si="5"/>
        <v>0</v>
      </c>
      <c r="R8" s="323">
        <f t="shared" si="5"/>
        <v>0</v>
      </c>
      <c r="S8" s="323">
        <f t="shared" si="5"/>
        <v>0</v>
      </c>
      <c r="T8" s="323">
        <f t="shared" si="5"/>
        <v>0</v>
      </c>
      <c r="U8" s="323">
        <f t="shared" si="5"/>
        <v>0</v>
      </c>
      <c r="V8" s="323">
        <f t="shared" si="5"/>
        <v>0</v>
      </c>
      <c r="W8" s="336">
        <f t="shared" si="5"/>
        <v>484709200</v>
      </c>
      <c r="X8" s="323">
        <f t="shared" si="5"/>
        <v>0</v>
      </c>
      <c r="Y8" s="323">
        <f t="shared" ref="Y8:AO8" si="6">SUM(Y9:Y29)</f>
        <v>0</v>
      </c>
      <c r="Z8" s="323">
        <f t="shared" si="6"/>
        <v>0</v>
      </c>
      <c r="AA8" s="323">
        <f t="shared" si="6"/>
        <v>0</v>
      </c>
      <c r="AB8" s="323">
        <f t="shared" si="6"/>
        <v>0</v>
      </c>
      <c r="AC8" s="323">
        <f t="shared" si="6"/>
        <v>0</v>
      </c>
      <c r="AD8" s="323">
        <f t="shared" si="6"/>
        <v>0</v>
      </c>
      <c r="AE8" s="323">
        <f t="shared" si="6"/>
        <v>0</v>
      </c>
      <c r="AF8" s="323">
        <f t="shared" si="6"/>
        <v>0</v>
      </c>
      <c r="AG8" s="323">
        <f t="shared" si="6"/>
        <v>0</v>
      </c>
      <c r="AH8" s="323">
        <f t="shared" si="6"/>
        <v>0</v>
      </c>
      <c r="AI8" s="323">
        <f t="shared" si="6"/>
        <v>0</v>
      </c>
      <c r="AJ8" s="323">
        <f t="shared" si="6"/>
        <v>0</v>
      </c>
      <c r="AK8" s="323">
        <f t="shared" si="6"/>
        <v>0</v>
      </c>
      <c r="AL8" s="323">
        <f t="shared" si="6"/>
        <v>0</v>
      </c>
      <c r="AM8" s="323">
        <f t="shared" si="6"/>
        <v>0</v>
      </c>
      <c r="AN8" s="323">
        <f t="shared" si="6"/>
        <v>0</v>
      </c>
      <c r="AO8" s="336">
        <f t="shared" si="6"/>
        <v>0</v>
      </c>
      <c r="AP8" s="323">
        <f t="shared" ref="AP8:AR8" si="7">SUM(AP9:AP29)</f>
        <v>9141775825.73</v>
      </c>
      <c r="AQ8" s="350">
        <f t="shared" si="7"/>
        <v>0</v>
      </c>
      <c r="AR8" s="351">
        <f t="shared" si="7"/>
        <v>9141775825.73</v>
      </c>
    </row>
    <row r="9" spans="1:44">
      <c r="A9" s="308">
        <f>'KK LRA-LO'!K236</f>
        <v>0</v>
      </c>
      <c r="B9" s="309">
        <f t="shared" ref="B9:B29" si="8">E9-A9</f>
        <v>0</v>
      </c>
      <c r="C9" s="324" t="s">
        <v>766</v>
      </c>
      <c r="D9" s="325">
        <f t="shared" ref="D9:S53" si="9">+D80+D151+D222+D293+D364+D435+D506+D577+D648</f>
        <v>0</v>
      </c>
      <c r="E9" s="326">
        <f t="shared" si="9"/>
        <v>0</v>
      </c>
      <c r="F9" s="326">
        <f t="shared" ref="F9:V9" si="10">+F80+F151+F222+F293+F364+F435+F506+F577+F648</f>
        <v>0</v>
      </c>
      <c r="G9" s="326">
        <f t="shared" si="10"/>
        <v>0</v>
      </c>
      <c r="H9" s="326">
        <f t="shared" si="10"/>
        <v>0</v>
      </c>
      <c r="I9" s="326">
        <f t="shared" si="10"/>
        <v>0</v>
      </c>
      <c r="J9" s="326">
        <f t="shared" si="10"/>
        <v>0</v>
      </c>
      <c r="K9" s="326">
        <f t="shared" si="10"/>
        <v>0</v>
      </c>
      <c r="L9" s="326">
        <f t="shared" si="10"/>
        <v>0</v>
      </c>
      <c r="M9" s="326">
        <f t="shared" si="10"/>
        <v>0</v>
      </c>
      <c r="N9" s="326">
        <f t="shared" si="10"/>
        <v>0</v>
      </c>
      <c r="O9" s="326">
        <f t="shared" si="10"/>
        <v>0</v>
      </c>
      <c r="P9" s="326">
        <f t="shared" si="10"/>
        <v>0</v>
      </c>
      <c r="Q9" s="326">
        <f t="shared" si="10"/>
        <v>0</v>
      </c>
      <c r="R9" s="326">
        <f t="shared" si="10"/>
        <v>0</v>
      </c>
      <c r="S9" s="326">
        <f t="shared" si="10"/>
        <v>0</v>
      </c>
      <c r="T9" s="326">
        <f t="shared" si="10"/>
        <v>0</v>
      </c>
      <c r="U9" s="326">
        <f t="shared" si="10"/>
        <v>0</v>
      </c>
      <c r="V9" s="326">
        <f t="shared" si="10"/>
        <v>0</v>
      </c>
      <c r="W9" s="337">
        <f>SUM(E9:V9)</f>
        <v>0</v>
      </c>
      <c r="X9" s="326">
        <f t="shared" ref="X9:AN9" si="11">+X80+X151+X222+X293+X364+X435+X506+X577+X648</f>
        <v>0</v>
      </c>
      <c r="Y9" s="326">
        <f t="shared" si="11"/>
        <v>0</v>
      </c>
      <c r="Z9" s="326">
        <f t="shared" si="11"/>
        <v>0</v>
      </c>
      <c r="AA9" s="326">
        <f t="shared" si="11"/>
        <v>0</v>
      </c>
      <c r="AB9" s="326">
        <f t="shared" si="11"/>
        <v>0</v>
      </c>
      <c r="AC9" s="326">
        <f t="shared" si="11"/>
        <v>0</v>
      </c>
      <c r="AD9" s="326">
        <f t="shared" si="11"/>
        <v>0</v>
      </c>
      <c r="AE9" s="326">
        <f t="shared" si="11"/>
        <v>0</v>
      </c>
      <c r="AF9" s="326">
        <f t="shared" si="11"/>
        <v>0</v>
      </c>
      <c r="AG9" s="326">
        <f t="shared" si="11"/>
        <v>0</v>
      </c>
      <c r="AH9" s="326">
        <f t="shared" si="11"/>
        <v>0</v>
      </c>
      <c r="AI9" s="326">
        <f t="shared" si="11"/>
        <v>0</v>
      </c>
      <c r="AJ9" s="326">
        <f t="shared" si="11"/>
        <v>0</v>
      </c>
      <c r="AK9" s="326">
        <f t="shared" si="11"/>
        <v>0</v>
      </c>
      <c r="AL9" s="326">
        <f t="shared" si="11"/>
        <v>0</v>
      </c>
      <c r="AM9" s="326">
        <f t="shared" si="11"/>
        <v>0</v>
      </c>
      <c r="AN9" s="326">
        <f t="shared" si="11"/>
        <v>0</v>
      </c>
      <c r="AO9" s="337">
        <f>SUM(X9:AN9)</f>
        <v>0</v>
      </c>
      <c r="AP9" s="325">
        <f t="shared" ref="AP9:AP29" si="12">+D9+W9-AO9</f>
        <v>0</v>
      </c>
      <c r="AQ9" s="326">
        <f t="shared" ref="AQ9" si="13">+AQ80+AQ151+AQ222+AQ293+AQ364+AQ435+AQ506+AQ577+AQ648</f>
        <v>0</v>
      </c>
      <c r="AR9" s="352">
        <f t="shared" ref="AR9:AR29" si="14">+AP9-AQ9</f>
        <v>0</v>
      </c>
    </row>
    <row r="10" spans="1:44">
      <c r="A10" s="308">
        <f>'KK LRA-LO'!K237</f>
        <v>0</v>
      </c>
      <c r="B10" s="309">
        <f t="shared" si="8"/>
        <v>0</v>
      </c>
      <c r="C10" s="324" t="s">
        <v>770</v>
      </c>
      <c r="D10" s="325">
        <f t="shared" si="9"/>
        <v>2441124550.15</v>
      </c>
      <c r="E10" s="326">
        <f t="shared" si="9"/>
        <v>0</v>
      </c>
      <c r="F10" s="326">
        <f t="shared" ref="F10:V10" si="15">+F81+F152+F223+F294+F365+F436+F507+F578+F649</f>
        <v>0</v>
      </c>
      <c r="G10" s="326">
        <f t="shared" si="15"/>
        <v>0</v>
      </c>
      <c r="H10" s="326">
        <f t="shared" si="15"/>
        <v>0</v>
      </c>
      <c r="I10" s="326">
        <f t="shared" si="15"/>
        <v>0</v>
      </c>
      <c r="J10" s="326">
        <f t="shared" si="15"/>
        <v>0</v>
      </c>
      <c r="K10" s="326">
        <f t="shared" si="15"/>
        <v>0</v>
      </c>
      <c r="L10" s="326">
        <f t="shared" si="15"/>
        <v>0</v>
      </c>
      <c r="M10" s="326">
        <f t="shared" si="15"/>
        <v>0</v>
      </c>
      <c r="N10" s="326">
        <f t="shared" si="15"/>
        <v>0</v>
      </c>
      <c r="O10" s="326">
        <f t="shared" si="15"/>
        <v>0</v>
      </c>
      <c r="P10" s="326">
        <f t="shared" si="15"/>
        <v>0</v>
      </c>
      <c r="Q10" s="326">
        <f t="shared" si="15"/>
        <v>0</v>
      </c>
      <c r="R10" s="326">
        <f t="shared" si="15"/>
        <v>0</v>
      </c>
      <c r="S10" s="326">
        <f t="shared" si="15"/>
        <v>0</v>
      </c>
      <c r="T10" s="326">
        <f t="shared" si="15"/>
        <v>0</v>
      </c>
      <c r="U10" s="326">
        <f t="shared" si="15"/>
        <v>0</v>
      </c>
      <c r="V10" s="326">
        <f t="shared" si="15"/>
        <v>0</v>
      </c>
      <c r="W10" s="337">
        <f t="shared" ref="W10:W29" si="16">SUM(E10:V10)</f>
        <v>0</v>
      </c>
      <c r="X10" s="326">
        <f t="shared" ref="X10:AN10" si="17">+X81+X152+X223+X294+X365+X436+X507+X578+X649</f>
        <v>0</v>
      </c>
      <c r="Y10" s="326">
        <f t="shared" si="17"/>
        <v>0</v>
      </c>
      <c r="Z10" s="326">
        <f t="shared" si="17"/>
        <v>0</v>
      </c>
      <c r="AA10" s="326">
        <f t="shared" si="17"/>
        <v>0</v>
      </c>
      <c r="AB10" s="326">
        <f t="shared" si="17"/>
        <v>0</v>
      </c>
      <c r="AC10" s="326">
        <f t="shared" si="17"/>
        <v>0</v>
      </c>
      <c r="AD10" s="326">
        <f t="shared" si="17"/>
        <v>0</v>
      </c>
      <c r="AE10" s="326">
        <f t="shared" si="17"/>
        <v>0</v>
      </c>
      <c r="AF10" s="326">
        <f t="shared" si="17"/>
        <v>0</v>
      </c>
      <c r="AG10" s="326">
        <f t="shared" si="17"/>
        <v>0</v>
      </c>
      <c r="AH10" s="326">
        <f t="shared" si="17"/>
        <v>0</v>
      </c>
      <c r="AI10" s="326">
        <f t="shared" si="17"/>
        <v>0</v>
      </c>
      <c r="AJ10" s="326">
        <f t="shared" si="17"/>
        <v>0</v>
      </c>
      <c r="AK10" s="326">
        <f t="shared" si="17"/>
        <v>0</v>
      </c>
      <c r="AL10" s="326">
        <f t="shared" si="17"/>
        <v>0</v>
      </c>
      <c r="AM10" s="326">
        <f t="shared" si="17"/>
        <v>0</v>
      </c>
      <c r="AN10" s="326">
        <f t="shared" si="17"/>
        <v>0</v>
      </c>
      <c r="AO10" s="337">
        <f t="shared" ref="AO10:AO29" si="18">SUM(X10:AN10)</f>
        <v>0</v>
      </c>
      <c r="AP10" s="325">
        <f t="shared" si="12"/>
        <v>2441124550.15</v>
      </c>
      <c r="AQ10" s="326">
        <f t="shared" ref="AQ10" si="19">+AQ81+AQ152+AQ223+AQ294+AQ365+AQ436+AQ507+AQ578+AQ649</f>
        <v>0</v>
      </c>
      <c r="AR10" s="352">
        <f t="shared" si="14"/>
        <v>2441124550.15</v>
      </c>
    </row>
    <row r="11" spans="1:44">
      <c r="A11" s="308">
        <f>'KK LRA-LO'!K238</f>
        <v>0</v>
      </c>
      <c r="B11" s="309">
        <f t="shared" si="8"/>
        <v>0</v>
      </c>
      <c r="C11" s="324" t="s">
        <v>774</v>
      </c>
      <c r="D11" s="325">
        <f t="shared" si="9"/>
        <v>198485000</v>
      </c>
      <c r="E11" s="326">
        <f t="shared" si="9"/>
        <v>0</v>
      </c>
      <c r="F11" s="326">
        <f t="shared" ref="F11:V11" si="20">+F82+F153+F224+F295+F366+F437+F508+F579+F650</f>
        <v>0</v>
      </c>
      <c r="G11" s="326">
        <f t="shared" si="20"/>
        <v>0</v>
      </c>
      <c r="H11" s="326">
        <f t="shared" si="20"/>
        <v>0</v>
      </c>
      <c r="I11" s="326">
        <f t="shared" si="20"/>
        <v>0</v>
      </c>
      <c r="J11" s="326">
        <f t="shared" si="20"/>
        <v>0</v>
      </c>
      <c r="K11" s="326">
        <f t="shared" si="20"/>
        <v>0</v>
      </c>
      <c r="L11" s="326">
        <f t="shared" si="20"/>
        <v>0</v>
      </c>
      <c r="M11" s="326">
        <f t="shared" si="20"/>
        <v>0</v>
      </c>
      <c r="N11" s="326">
        <f t="shared" si="20"/>
        <v>0</v>
      </c>
      <c r="O11" s="326">
        <f t="shared" si="20"/>
        <v>0</v>
      </c>
      <c r="P11" s="326">
        <f t="shared" si="20"/>
        <v>0</v>
      </c>
      <c r="Q11" s="326">
        <f t="shared" si="20"/>
        <v>0</v>
      </c>
      <c r="R11" s="326">
        <f t="shared" si="20"/>
        <v>0</v>
      </c>
      <c r="S11" s="326">
        <f t="shared" si="20"/>
        <v>0</v>
      </c>
      <c r="T11" s="326">
        <f t="shared" si="20"/>
        <v>0</v>
      </c>
      <c r="U11" s="326">
        <f t="shared" si="20"/>
        <v>0</v>
      </c>
      <c r="V11" s="326">
        <f t="shared" si="20"/>
        <v>0</v>
      </c>
      <c r="W11" s="337">
        <f t="shared" si="16"/>
        <v>0</v>
      </c>
      <c r="X11" s="326">
        <f t="shared" ref="X11:AN11" si="21">+X82+X153+X224+X295+X366+X437+X508+X579+X650</f>
        <v>0</v>
      </c>
      <c r="Y11" s="326">
        <f t="shared" si="21"/>
        <v>0</v>
      </c>
      <c r="Z11" s="326">
        <f t="shared" si="21"/>
        <v>0</v>
      </c>
      <c r="AA11" s="326">
        <f t="shared" si="21"/>
        <v>0</v>
      </c>
      <c r="AB11" s="326">
        <f t="shared" si="21"/>
        <v>0</v>
      </c>
      <c r="AC11" s="326">
        <f t="shared" si="21"/>
        <v>0</v>
      </c>
      <c r="AD11" s="326">
        <f t="shared" si="21"/>
        <v>0</v>
      </c>
      <c r="AE11" s="326">
        <f t="shared" si="21"/>
        <v>0</v>
      </c>
      <c r="AF11" s="326">
        <f t="shared" si="21"/>
        <v>0</v>
      </c>
      <c r="AG11" s="326">
        <f t="shared" si="21"/>
        <v>0</v>
      </c>
      <c r="AH11" s="326">
        <f t="shared" si="21"/>
        <v>0</v>
      </c>
      <c r="AI11" s="326">
        <f t="shared" si="21"/>
        <v>0</v>
      </c>
      <c r="AJ11" s="326">
        <f t="shared" si="21"/>
        <v>0</v>
      </c>
      <c r="AK11" s="326">
        <f t="shared" si="21"/>
        <v>0</v>
      </c>
      <c r="AL11" s="326">
        <f t="shared" si="21"/>
        <v>0</v>
      </c>
      <c r="AM11" s="326">
        <f t="shared" si="21"/>
        <v>0</v>
      </c>
      <c r="AN11" s="326">
        <f t="shared" si="21"/>
        <v>0</v>
      </c>
      <c r="AO11" s="337">
        <f t="shared" si="18"/>
        <v>0</v>
      </c>
      <c r="AP11" s="325">
        <f t="shared" si="12"/>
        <v>198485000</v>
      </c>
      <c r="AQ11" s="326">
        <f t="shared" ref="AQ11" si="22">+AQ82+AQ153+AQ224+AQ295+AQ366+AQ437+AQ508+AQ579+AQ650</f>
        <v>0</v>
      </c>
      <c r="AR11" s="352">
        <f t="shared" si="14"/>
        <v>198485000</v>
      </c>
    </row>
    <row r="12" spans="1:44">
      <c r="A12" s="308">
        <f>'KK LRA-LO'!K239</f>
        <v>0</v>
      </c>
      <c r="B12" s="309">
        <f t="shared" si="8"/>
        <v>0</v>
      </c>
      <c r="C12" s="324" t="s">
        <v>778</v>
      </c>
      <c r="D12" s="325">
        <f t="shared" si="9"/>
        <v>0</v>
      </c>
      <c r="E12" s="326">
        <f t="shared" si="9"/>
        <v>0</v>
      </c>
      <c r="F12" s="326">
        <f t="shared" ref="F12:V12" si="23">+F83+F154+F225+F296+F367+F438+F509+F580+F651</f>
        <v>0</v>
      </c>
      <c r="G12" s="326">
        <f t="shared" si="23"/>
        <v>0</v>
      </c>
      <c r="H12" s="326">
        <f t="shared" si="23"/>
        <v>0</v>
      </c>
      <c r="I12" s="326">
        <f t="shared" si="23"/>
        <v>0</v>
      </c>
      <c r="J12" s="326">
        <f t="shared" si="23"/>
        <v>0</v>
      </c>
      <c r="K12" s="326">
        <f t="shared" si="23"/>
        <v>0</v>
      </c>
      <c r="L12" s="326">
        <f t="shared" si="23"/>
        <v>0</v>
      </c>
      <c r="M12" s="326">
        <f t="shared" si="23"/>
        <v>0</v>
      </c>
      <c r="N12" s="326">
        <f t="shared" si="23"/>
        <v>0</v>
      </c>
      <c r="O12" s="326">
        <f t="shared" si="23"/>
        <v>0</v>
      </c>
      <c r="P12" s="326">
        <f t="shared" si="23"/>
        <v>0</v>
      </c>
      <c r="Q12" s="326">
        <f t="shared" si="23"/>
        <v>0</v>
      </c>
      <c r="R12" s="326">
        <f t="shared" si="23"/>
        <v>0</v>
      </c>
      <c r="S12" s="326">
        <f t="shared" si="23"/>
        <v>0</v>
      </c>
      <c r="T12" s="326">
        <f t="shared" si="23"/>
        <v>0</v>
      </c>
      <c r="U12" s="326">
        <f t="shared" si="23"/>
        <v>0</v>
      </c>
      <c r="V12" s="326">
        <f t="shared" si="23"/>
        <v>0</v>
      </c>
      <c r="W12" s="337">
        <f t="shared" si="16"/>
        <v>0</v>
      </c>
      <c r="X12" s="326">
        <f t="shared" ref="X12:AN12" si="24">+X83+X154+X225+X296+X367+X438+X509+X580+X651</f>
        <v>0</v>
      </c>
      <c r="Y12" s="326">
        <f t="shared" si="24"/>
        <v>0</v>
      </c>
      <c r="Z12" s="326">
        <f t="shared" si="24"/>
        <v>0</v>
      </c>
      <c r="AA12" s="326">
        <f t="shared" si="24"/>
        <v>0</v>
      </c>
      <c r="AB12" s="326">
        <f t="shared" si="24"/>
        <v>0</v>
      </c>
      <c r="AC12" s="326">
        <f t="shared" si="24"/>
        <v>0</v>
      </c>
      <c r="AD12" s="326">
        <f t="shared" si="24"/>
        <v>0</v>
      </c>
      <c r="AE12" s="326">
        <f t="shared" si="24"/>
        <v>0</v>
      </c>
      <c r="AF12" s="326">
        <f t="shared" si="24"/>
        <v>0</v>
      </c>
      <c r="AG12" s="326">
        <f t="shared" si="24"/>
        <v>0</v>
      </c>
      <c r="AH12" s="326">
        <f t="shared" si="24"/>
        <v>0</v>
      </c>
      <c r="AI12" s="326">
        <f t="shared" si="24"/>
        <v>0</v>
      </c>
      <c r="AJ12" s="326">
        <f t="shared" si="24"/>
        <v>0</v>
      </c>
      <c r="AK12" s="326">
        <f t="shared" si="24"/>
        <v>0</v>
      </c>
      <c r="AL12" s="326">
        <f t="shared" si="24"/>
        <v>0</v>
      </c>
      <c r="AM12" s="326">
        <f t="shared" si="24"/>
        <v>0</v>
      </c>
      <c r="AN12" s="326">
        <f t="shared" si="24"/>
        <v>0</v>
      </c>
      <c r="AO12" s="337">
        <f t="shared" si="18"/>
        <v>0</v>
      </c>
      <c r="AP12" s="325">
        <f t="shared" si="12"/>
        <v>0</v>
      </c>
      <c r="AQ12" s="326">
        <f t="shared" ref="AQ12" si="25">+AQ83+AQ154+AQ225+AQ296+AQ367+AQ438+AQ509+AQ580+AQ651</f>
        <v>0</v>
      </c>
      <c r="AR12" s="352">
        <f t="shared" si="14"/>
        <v>0</v>
      </c>
    </row>
    <row r="13" spans="1:44">
      <c r="A13" s="308">
        <f>'KK LRA-LO'!K240</f>
        <v>5450000</v>
      </c>
      <c r="B13" s="309">
        <f t="shared" si="8"/>
        <v>0</v>
      </c>
      <c r="C13" s="324" t="s">
        <v>782</v>
      </c>
      <c r="D13" s="325">
        <f t="shared" si="9"/>
        <v>1207648621.75</v>
      </c>
      <c r="E13" s="326">
        <f t="shared" si="9"/>
        <v>5450000</v>
      </c>
      <c r="F13" s="326">
        <f t="shared" ref="F13:V13" si="26">+F84+F155+F226+F297+F368+F439+F510+F581+F652</f>
        <v>0</v>
      </c>
      <c r="G13" s="326">
        <f t="shared" si="26"/>
        <v>0</v>
      </c>
      <c r="H13" s="326">
        <f t="shared" si="26"/>
        <v>0</v>
      </c>
      <c r="I13" s="326">
        <f t="shared" si="26"/>
        <v>0</v>
      </c>
      <c r="J13" s="326">
        <f t="shared" si="26"/>
        <v>0</v>
      </c>
      <c r="K13" s="326">
        <f t="shared" si="26"/>
        <v>0</v>
      </c>
      <c r="L13" s="326">
        <f t="shared" si="26"/>
        <v>22859200</v>
      </c>
      <c r="M13" s="326">
        <f t="shared" si="26"/>
        <v>0</v>
      </c>
      <c r="N13" s="326">
        <f t="shared" si="26"/>
        <v>0</v>
      </c>
      <c r="O13" s="326">
        <f t="shared" si="26"/>
        <v>0</v>
      </c>
      <c r="P13" s="326">
        <f t="shared" si="26"/>
        <v>0</v>
      </c>
      <c r="Q13" s="326">
        <f t="shared" si="26"/>
        <v>0</v>
      </c>
      <c r="R13" s="326">
        <f t="shared" si="26"/>
        <v>0</v>
      </c>
      <c r="S13" s="326">
        <f t="shared" si="26"/>
        <v>0</v>
      </c>
      <c r="T13" s="326">
        <f t="shared" si="26"/>
        <v>0</v>
      </c>
      <c r="U13" s="326">
        <f t="shared" si="26"/>
        <v>0</v>
      </c>
      <c r="V13" s="326">
        <f t="shared" si="26"/>
        <v>0</v>
      </c>
      <c r="W13" s="337">
        <f t="shared" si="16"/>
        <v>28309200</v>
      </c>
      <c r="X13" s="326">
        <f t="shared" ref="X13:AN13" si="27">+X84+X155+X226+X297+X368+X439+X510+X581+X652</f>
        <v>0</v>
      </c>
      <c r="Y13" s="326">
        <f t="shared" si="27"/>
        <v>0</v>
      </c>
      <c r="Z13" s="326">
        <f t="shared" si="27"/>
        <v>0</v>
      </c>
      <c r="AA13" s="326">
        <f t="shared" si="27"/>
        <v>0</v>
      </c>
      <c r="AB13" s="326">
        <f t="shared" si="27"/>
        <v>0</v>
      </c>
      <c r="AC13" s="326">
        <f t="shared" si="27"/>
        <v>0</v>
      </c>
      <c r="AD13" s="326">
        <f t="shared" si="27"/>
        <v>0</v>
      </c>
      <c r="AE13" s="326">
        <f t="shared" si="27"/>
        <v>0</v>
      </c>
      <c r="AF13" s="326">
        <f t="shared" si="27"/>
        <v>0</v>
      </c>
      <c r="AG13" s="326">
        <f t="shared" si="27"/>
        <v>0</v>
      </c>
      <c r="AH13" s="326">
        <f t="shared" si="27"/>
        <v>0</v>
      </c>
      <c r="AI13" s="326">
        <f t="shared" si="27"/>
        <v>0</v>
      </c>
      <c r="AJ13" s="326">
        <f t="shared" si="27"/>
        <v>0</v>
      </c>
      <c r="AK13" s="326">
        <f t="shared" si="27"/>
        <v>0</v>
      </c>
      <c r="AL13" s="326">
        <f t="shared" si="27"/>
        <v>0</v>
      </c>
      <c r="AM13" s="326">
        <f t="shared" si="27"/>
        <v>0</v>
      </c>
      <c r="AN13" s="326">
        <f t="shared" si="27"/>
        <v>0</v>
      </c>
      <c r="AO13" s="337">
        <f t="shared" si="18"/>
        <v>0</v>
      </c>
      <c r="AP13" s="325">
        <f t="shared" si="12"/>
        <v>1235957821.75</v>
      </c>
      <c r="AQ13" s="326">
        <f t="shared" ref="AQ13" si="28">+AQ84+AQ155+AQ226+AQ297+AQ368+AQ439+AQ510+AQ581+AQ652</f>
        <v>0</v>
      </c>
      <c r="AR13" s="352">
        <f t="shared" si="14"/>
        <v>1235957821.75</v>
      </c>
    </row>
    <row r="14" spans="1:44">
      <c r="A14" s="308">
        <f>'KK LRA-LO'!K241</f>
        <v>92800000</v>
      </c>
      <c r="B14" s="309">
        <f t="shared" si="8"/>
        <v>0</v>
      </c>
      <c r="C14" s="324" t="s">
        <v>786</v>
      </c>
      <c r="D14" s="325">
        <f t="shared" si="9"/>
        <v>322853877.75</v>
      </c>
      <c r="E14" s="326">
        <f t="shared" si="9"/>
        <v>92800000</v>
      </c>
      <c r="F14" s="326">
        <f t="shared" ref="F14:V14" si="29">+F85+F156+F227+F298+F369+F440+F511+F582+F653</f>
        <v>0</v>
      </c>
      <c r="G14" s="326">
        <f t="shared" si="29"/>
        <v>0</v>
      </c>
      <c r="H14" s="326">
        <f t="shared" si="29"/>
        <v>0</v>
      </c>
      <c r="I14" s="326">
        <f t="shared" si="29"/>
        <v>0</v>
      </c>
      <c r="J14" s="326">
        <f t="shared" si="29"/>
        <v>0</v>
      </c>
      <c r="K14" s="326">
        <f t="shared" si="29"/>
        <v>0</v>
      </c>
      <c r="L14" s="326">
        <f t="shared" si="29"/>
        <v>0</v>
      </c>
      <c r="M14" s="326">
        <f t="shared" si="29"/>
        <v>0</v>
      </c>
      <c r="N14" s="326">
        <f t="shared" si="29"/>
        <v>0</v>
      </c>
      <c r="O14" s="326">
        <f t="shared" si="29"/>
        <v>0</v>
      </c>
      <c r="P14" s="326">
        <f t="shared" si="29"/>
        <v>0</v>
      </c>
      <c r="Q14" s="326">
        <f t="shared" si="29"/>
        <v>0</v>
      </c>
      <c r="R14" s="326">
        <f t="shared" si="29"/>
        <v>0</v>
      </c>
      <c r="S14" s="326">
        <f t="shared" si="29"/>
        <v>0</v>
      </c>
      <c r="T14" s="326">
        <f t="shared" si="29"/>
        <v>0</v>
      </c>
      <c r="U14" s="326">
        <f t="shared" si="29"/>
        <v>0</v>
      </c>
      <c r="V14" s="326">
        <f t="shared" si="29"/>
        <v>0</v>
      </c>
      <c r="W14" s="337">
        <f t="shared" si="16"/>
        <v>92800000</v>
      </c>
      <c r="X14" s="326">
        <f t="shared" ref="X14:AN14" si="30">+X85+X156+X227+X298+X369+X440+X511+X582+X653</f>
        <v>0</v>
      </c>
      <c r="Y14" s="326">
        <f t="shared" si="30"/>
        <v>0</v>
      </c>
      <c r="Z14" s="326">
        <f t="shared" si="30"/>
        <v>0</v>
      </c>
      <c r="AA14" s="326">
        <f t="shared" si="30"/>
        <v>0</v>
      </c>
      <c r="AB14" s="326">
        <f t="shared" si="30"/>
        <v>0</v>
      </c>
      <c r="AC14" s="326">
        <f t="shared" si="30"/>
        <v>0</v>
      </c>
      <c r="AD14" s="326">
        <f t="shared" si="30"/>
        <v>0</v>
      </c>
      <c r="AE14" s="326">
        <f t="shared" si="30"/>
        <v>0</v>
      </c>
      <c r="AF14" s="326">
        <f t="shared" si="30"/>
        <v>0</v>
      </c>
      <c r="AG14" s="326">
        <f t="shared" si="30"/>
        <v>0</v>
      </c>
      <c r="AH14" s="326">
        <f t="shared" si="30"/>
        <v>0</v>
      </c>
      <c r="AI14" s="326">
        <f t="shared" si="30"/>
        <v>0</v>
      </c>
      <c r="AJ14" s="326">
        <f t="shared" si="30"/>
        <v>0</v>
      </c>
      <c r="AK14" s="326">
        <f t="shared" si="30"/>
        <v>0</v>
      </c>
      <c r="AL14" s="326">
        <f t="shared" si="30"/>
        <v>0</v>
      </c>
      <c r="AM14" s="326">
        <f t="shared" si="30"/>
        <v>0</v>
      </c>
      <c r="AN14" s="326">
        <f t="shared" si="30"/>
        <v>0</v>
      </c>
      <c r="AO14" s="337">
        <f t="shared" si="18"/>
        <v>0</v>
      </c>
      <c r="AP14" s="325">
        <f t="shared" si="12"/>
        <v>415653877.75</v>
      </c>
      <c r="AQ14" s="326">
        <f t="shared" ref="AQ14" si="31">+AQ85+AQ156+AQ227+AQ298+AQ369+AQ440+AQ511+AQ582+AQ653</f>
        <v>0</v>
      </c>
      <c r="AR14" s="352">
        <f t="shared" si="14"/>
        <v>415653877.75</v>
      </c>
    </row>
    <row r="15" spans="1:44">
      <c r="A15" s="308">
        <f>'KK LRA-LO'!K242</f>
        <v>0</v>
      </c>
      <c r="B15" s="309">
        <f t="shared" si="8"/>
        <v>0</v>
      </c>
      <c r="C15" s="324" t="s">
        <v>790</v>
      </c>
      <c r="D15" s="325">
        <f t="shared" si="9"/>
        <v>0</v>
      </c>
      <c r="E15" s="326">
        <f t="shared" si="9"/>
        <v>0</v>
      </c>
      <c r="F15" s="326">
        <f t="shared" ref="F15:V15" si="32">+F86+F157+F228+F299+F370+F441+F512+F583+F654</f>
        <v>0</v>
      </c>
      <c r="G15" s="326">
        <f t="shared" si="32"/>
        <v>0</v>
      </c>
      <c r="H15" s="326">
        <f t="shared" si="32"/>
        <v>0</v>
      </c>
      <c r="I15" s="326">
        <f t="shared" si="32"/>
        <v>0</v>
      </c>
      <c r="J15" s="326">
        <f t="shared" si="32"/>
        <v>0</v>
      </c>
      <c r="K15" s="326">
        <f t="shared" si="32"/>
        <v>0</v>
      </c>
      <c r="L15" s="326">
        <f t="shared" si="32"/>
        <v>0</v>
      </c>
      <c r="M15" s="326">
        <f t="shared" si="32"/>
        <v>0</v>
      </c>
      <c r="N15" s="326">
        <f t="shared" si="32"/>
        <v>0</v>
      </c>
      <c r="O15" s="326">
        <f t="shared" si="32"/>
        <v>0</v>
      </c>
      <c r="P15" s="326">
        <f t="shared" si="32"/>
        <v>0</v>
      </c>
      <c r="Q15" s="326">
        <f t="shared" si="32"/>
        <v>0</v>
      </c>
      <c r="R15" s="326">
        <f t="shared" si="32"/>
        <v>0</v>
      </c>
      <c r="S15" s="326">
        <f t="shared" si="32"/>
        <v>0</v>
      </c>
      <c r="T15" s="326">
        <f t="shared" si="32"/>
        <v>0</v>
      </c>
      <c r="U15" s="326">
        <f t="shared" si="32"/>
        <v>0</v>
      </c>
      <c r="V15" s="326">
        <f t="shared" si="32"/>
        <v>0</v>
      </c>
      <c r="W15" s="337">
        <f t="shared" si="16"/>
        <v>0</v>
      </c>
      <c r="X15" s="326">
        <f t="shared" ref="X15:AN15" si="33">+X86+X157+X228+X299+X370+X441+X512+X583+X654</f>
        <v>0</v>
      </c>
      <c r="Y15" s="326">
        <f t="shared" si="33"/>
        <v>0</v>
      </c>
      <c r="Z15" s="326">
        <f t="shared" si="33"/>
        <v>0</v>
      </c>
      <c r="AA15" s="326">
        <f t="shared" si="33"/>
        <v>0</v>
      </c>
      <c r="AB15" s="326">
        <f t="shared" si="33"/>
        <v>0</v>
      </c>
      <c r="AC15" s="326">
        <f t="shared" si="33"/>
        <v>0</v>
      </c>
      <c r="AD15" s="326">
        <f t="shared" si="33"/>
        <v>0</v>
      </c>
      <c r="AE15" s="326">
        <f t="shared" si="33"/>
        <v>0</v>
      </c>
      <c r="AF15" s="326">
        <f t="shared" si="33"/>
        <v>0</v>
      </c>
      <c r="AG15" s="326">
        <f t="shared" si="33"/>
        <v>0</v>
      </c>
      <c r="AH15" s="326">
        <f t="shared" si="33"/>
        <v>0</v>
      </c>
      <c r="AI15" s="326">
        <f t="shared" si="33"/>
        <v>0</v>
      </c>
      <c r="AJ15" s="326">
        <f t="shared" si="33"/>
        <v>0</v>
      </c>
      <c r="AK15" s="326">
        <f t="shared" si="33"/>
        <v>0</v>
      </c>
      <c r="AL15" s="326">
        <f t="shared" si="33"/>
        <v>0</v>
      </c>
      <c r="AM15" s="326">
        <f t="shared" si="33"/>
        <v>0</v>
      </c>
      <c r="AN15" s="326">
        <f t="shared" si="33"/>
        <v>0</v>
      </c>
      <c r="AO15" s="337">
        <f t="shared" si="18"/>
        <v>0</v>
      </c>
      <c r="AP15" s="325">
        <f t="shared" si="12"/>
        <v>0</v>
      </c>
      <c r="AQ15" s="326">
        <f t="shared" ref="AQ15" si="34">+AQ86+AQ157+AQ228+AQ299+AQ370+AQ441+AQ512+AQ583+AQ654</f>
        <v>0</v>
      </c>
      <c r="AR15" s="352">
        <f t="shared" si="14"/>
        <v>0</v>
      </c>
    </row>
    <row r="16" spans="1:44">
      <c r="A16" s="308">
        <f>'KK LRA-LO'!K243</f>
        <v>0</v>
      </c>
      <c r="B16" s="309">
        <f t="shared" si="8"/>
        <v>0</v>
      </c>
      <c r="C16" s="324" t="s">
        <v>794</v>
      </c>
      <c r="D16" s="325">
        <f t="shared" si="9"/>
        <v>0</v>
      </c>
      <c r="E16" s="326">
        <f t="shared" si="9"/>
        <v>0</v>
      </c>
      <c r="F16" s="326">
        <f t="shared" ref="F16:V16" si="35">+F87+F158+F229+F300+F371+F442+F513+F584+F655</f>
        <v>0</v>
      </c>
      <c r="G16" s="326">
        <f t="shared" si="35"/>
        <v>0</v>
      </c>
      <c r="H16" s="326">
        <f t="shared" si="35"/>
        <v>0</v>
      </c>
      <c r="I16" s="326">
        <f t="shared" si="35"/>
        <v>0</v>
      </c>
      <c r="J16" s="326">
        <f t="shared" si="35"/>
        <v>0</v>
      </c>
      <c r="K16" s="326">
        <f t="shared" si="35"/>
        <v>0</v>
      </c>
      <c r="L16" s="326">
        <f t="shared" si="35"/>
        <v>0</v>
      </c>
      <c r="M16" s="326">
        <f t="shared" si="35"/>
        <v>0</v>
      </c>
      <c r="N16" s="326">
        <f t="shared" si="35"/>
        <v>0</v>
      </c>
      <c r="O16" s="326">
        <f t="shared" si="35"/>
        <v>0</v>
      </c>
      <c r="P16" s="326">
        <f t="shared" si="35"/>
        <v>0</v>
      </c>
      <c r="Q16" s="326">
        <f t="shared" si="35"/>
        <v>0</v>
      </c>
      <c r="R16" s="326">
        <f t="shared" si="35"/>
        <v>0</v>
      </c>
      <c r="S16" s="326">
        <f t="shared" si="35"/>
        <v>0</v>
      </c>
      <c r="T16" s="326">
        <f t="shared" si="35"/>
        <v>0</v>
      </c>
      <c r="U16" s="326">
        <f t="shared" si="35"/>
        <v>0</v>
      </c>
      <c r="V16" s="326">
        <f t="shared" si="35"/>
        <v>0</v>
      </c>
      <c r="W16" s="337">
        <f t="shared" si="16"/>
        <v>0</v>
      </c>
      <c r="X16" s="326">
        <f t="shared" ref="X16:AN16" si="36">+X87+X158+X229+X300+X371+X442+X513+X584+X655</f>
        <v>0</v>
      </c>
      <c r="Y16" s="326">
        <f t="shared" si="36"/>
        <v>0</v>
      </c>
      <c r="Z16" s="326">
        <f t="shared" si="36"/>
        <v>0</v>
      </c>
      <c r="AA16" s="326">
        <f t="shared" si="36"/>
        <v>0</v>
      </c>
      <c r="AB16" s="326">
        <f t="shared" si="36"/>
        <v>0</v>
      </c>
      <c r="AC16" s="326">
        <f t="shared" si="36"/>
        <v>0</v>
      </c>
      <c r="AD16" s="326">
        <f t="shared" si="36"/>
        <v>0</v>
      </c>
      <c r="AE16" s="326">
        <f t="shared" si="36"/>
        <v>0</v>
      </c>
      <c r="AF16" s="326">
        <f t="shared" si="36"/>
        <v>0</v>
      </c>
      <c r="AG16" s="326">
        <f t="shared" si="36"/>
        <v>0</v>
      </c>
      <c r="AH16" s="326">
        <f t="shared" si="36"/>
        <v>0</v>
      </c>
      <c r="AI16" s="326">
        <f t="shared" si="36"/>
        <v>0</v>
      </c>
      <c r="AJ16" s="326">
        <f t="shared" si="36"/>
        <v>0</v>
      </c>
      <c r="AK16" s="326">
        <f t="shared" si="36"/>
        <v>0</v>
      </c>
      <c r="AL16" s="326">
        <f t="shared" si="36"/>
        <v>0</v>
      </c>
      <c r="AM16" s="326">
        <f t="shared" si="36"/>
        <v>0</v>
      </c>
      <c r="AN16" s="326">
        <f t="shared" si="36"/>
        <v>0</v>
      </c>
      <c r="AO16" s="337">
        <f t="shared" si="18"/>
        <v>0</v>
      </c>
      <c r="AP16" s="325">
        <f t="shared" si="12"/>
        <v>0</v>
      </c>
      <c r="AQ16" s="326">
        <f t="shared" ref="AQ16" si="37">+AQ87+AQ158+AQ229+AQ300+AQ371+AQ442+AQ513+AQ584+AQ655</f>
        <v>0</v>
      </c>
      <c r="AR16" s="352">
        <f t="shared" si="14"/>
        <v>0</v>
      </c>
    </row>
    <row r="17" spans="1:44">
      <c r="A17" s="308"/>
      <c r="B17" s="309">
        <f t="shared" si="8"/>
        <v>0</v>
      </c>
      <c r="C17" s="324" t="s">
        <v>1011</v>
      </c>
      <c r="D17" s="325">
        <f t="shared" si="9"/>
        <v>0</v>
      </c>
      <c r="E17" s="326">
        <f t="shared" si="9"/>
        <v>0</v>
      </c>
      <c r="F17" s="326">
        <f t="shared" ref="F17:V17" si="38">+F88+F159+F230+F301+F372+F443+F514+F585+F656</f>
        <v>0</v>
      </c>
      <c r="G17" s="326">
        <f t="shared" si="38"/>
        <v>0</v>
      </c>
      <c r="H17" s="326">
        <f t="shared" si="38"/>
        <v>0</v>
      </c>
      <c r="I17" s="326">
        <f t="shared" si="38"/>
        <v>0</v>
      </c>
      <c r="J17" s="326">
        <f t="shared" si="38"/>
        <v>0</v>
      </c>
      <c r="K17" s="326">
        <f t="shared" si="38"/>
        <v>0</v>
      </c>
      <c r="L17" s="326">
        <f t="shared" si="38"/>
        <v>0</v>
      </c>
      <c r="M17" s="326">
        <f t="shared" si="38"/>
        <v>0</v>
      </c>
      <c r="N17" s="326">
        <f t="shared" si="38"/>
        <v>0</v>
      </c>
      <c r="O17" s="326">
        <f t="shared" si="38"/>
        <v>0</v>
      </c>
      <c r="P17" s="326">
        <f t="shared" si="38"/>
        <v>0</v>
      </c>
      <c r="Q17" s="326">
        <f t="shared" si="38"/>
        <v>0</v>
      </c>
      <c r="R17" s="326">
        <f t="shared" si="38"/>
        <v>0</v>
      </c>
      <c r="S17" s="326">
        <f t="shared" si="38"/>
        <v>0</v>
      </c>
      <c r="T17" s="326">
        <f t="shared" si="38"/>
        <v>0</v>
      </c>
      <c r="U17" s="326">
        <f t="shared" si="38"/>
        <v>0</v>
      </c>
      <c r="V17" s="326">
        <f t="shared" si="38"/>
        <v>0</v>
      </c>
      <c r="W17" s="337">
        <f t="shared" si="16"/>
        <v>0</v>
      </c>
      <c r="X17" s="326">
        <f t="shared" ref="X17:AN17" si="39">+X88+X159+X230+X301+X372+X443+X514+X585+X656</f>
        <v>0</v>
      </c>
      <c r="Y17" s="326">
        <f t="shared" si="39"/>
        <v>0</v>
      </c>
      <c r="Z17" s="326">
        <f t="shared" si="39"/>
        <v>0</v>
      </c>
      <c r="AA17" s="326">
        <f t="shared" si="39"/>
        <v>0</v>
      </c>
      <c r="AB17" s="326">
        <f t="shared" si="39"/>
        <v>0</v>
      </c>
      <c r="AC17" s="326">
        <f t="shared" si="39"/>
        <v>0</v>
      </c>
      <c r="AD17" s="326">
        <f t="shared" si="39"/>
        <v>0</v>
      </c>
      <c r="AE17" s="326">
        <f t="shared" si="39"/>
        <v>0</v>
      </c>
      <c r="AF17" s="326">
        <f t="shared" si="39"/>
        <v>0</v>
      </c>
      <c r="AG17" s="326">
        <f t="shared" si="39"/>
        <v>0</v>
      </c>
      <c r="AH17" s="326">
        <f t="shared" si="39"/>
        <v>0</v>
      </c>
      <c r="AI17" s="326">
        <f t="shared" si="39"/>
        <v>0</v>
      </c>
      <c r="AJ17" s="326">
        <f t="shared" si="39"/>
        <v>0</v>
      </c>
      <c r="AK17" s="326">
        <f t="shared" si="39"/>
        <v>0</v>
      </c>
      <c r="AL17" s="326">
        <f t="shared" si="39"/>
        <v>0</v>
      </c>
      <c r="AM17" s="326">
        <f t="shared" si="39"/>
        <v>0</v>
      </c>
      <c r="AN17" s="326">
        <f t="shared" si="39"/>
        <v>0</v>
      </c>
      <c r="AO17" s="337">
        <f t="shared" si="18"/>
        <v>0</v>
      </c>
      <c r="AP17" s="325">
        <f t="shared" si="12"/>
        <v>0</v>
      </c>
      <c r="AQ17" s="326">
        <f t="shared" ref="AQ17" si="40">+AQ88+AQ159+AQ230+AQ301+AQ372+AQ443+AQ514+AQ585+AQ656</f>
        <v>0</v>
      </c>
      <c r="AR17" s="352">
        <f t="shared" si="14"/>
        <v>0</v>
      </c>
    </row>
    <row r="18" spans="1:44">
      <c r="A18" s="308">
        <f>'KK LRA-LO'!K244</f>
        <v>345625000</v>
      </c>
      <c r="B18" s="309">
        <f t="shared" si="8"/>
        <v>0</v>
      </c>
      <c r="C18" s="324" t="s">
        <v>798</v>
      </c>
      <c r="D18" s="325">
        <f t="shared" si="9"/>
        <v>4486954576.08</v>
      </c>
      <c r="E18" s="326">
        <f t="shared" si="9"/>
        <v>345625000</v>
      </c>
      <c r="F18" s="326">
        <f t="shared" ref="F18:V18" si="41">+F89+F160+F231+F302+F373+F444+F515+F586+F657</f>
        <v>0</v>
      </c>
      <c r="G18" s="326">
        <f t="shared" si="41"/>
        <v>0</v>
      </c>
      <c r="H18" s="326">
        <f t="shared" si="41"/>
        <v>0</v>
      </c>
      <c r="I18" s="326">
        <f t="shared" si="41"/>
        <v>0</v>
      </c>
      <c r="J18" s="326">
        <f t="shared" si="41"/>
        <v>0</v>
      </c>
      <c r="K18" s="326">
        <f t="shared" si="41"/>
        <v>0</v>
      </c>
      <c r="L18" s="326">
        <f t="shared" si="41"/>
        <v>17975000</v>
      </c>
      <c r="M18" s="326">
        <f t="shared" si="41"/>
        <v>0</v>
      </c>
      <c r="N18" s="326">
        <f t="shared" si="41"/>
        <v>0</v>
      </c>
      <c r="O18" s="326">
        <f t="shared" si="41"/>
        <v>0</v>
      </c>
      <c r="P18" s="326">
        <f t="shared" si="41"/>
        <v>0</v>
      </c>
      <c r="Q18" s="326">
        <f t="shared" si="41"/>
        <v>0</v>
      </c>
      <c r="R18" s="326">
        <f t="shared" si="41"/>
        <v>0</v>
      </c>
      <c r="S18" s="326">
        <f t="shared" si="41"/>
        <v>0</v>
      </c>
      <c r="T18" s="326">
        <f t="shared" si="41"/>
        <v>0</v>
      </c>
      <c r="U18" s="326">
        <f t="shared" si="41"/>
        <v>0</v>
      </c>
      <c r="V18" s="326">
        <f t="shared" si="41"/>
        <v>0</v>
      </c>
      <c r="W18" s="337">
        <f t="shared" si="16"/>
        <v>363600000</v>
      </c>
      <c r="X18" s="326">
        <f t="shared" ref="X18:AN18" si="42">+X89+X160+X231+X302+X373+X444+X515+X586+X657</f>
        <v>0</v>
      </c>
      <c r="Y18" s="326">
        <f t="shared" si="42"/>
        <v>0</v>
      </c>
      <c r="Z18" s="326">
        <f t="shared" si="42"/>
        <v>0</v>
      </c>
      <c r="AA18" s="326">
        <f t="shared" si="42"/>
        <v>0</v>
      </c>
      <c r="AB18" s="326">
        <f t="shared" si="42"/>
        <v>0</v>
      </c>
      <c r="AC18" s="326">
        <f t="shared" si="42"/>
        <v>0</v>
      </c>
      <c r="AD18" s="326">
        <f t="shared" si="42"/>
        <v>0</v>
      </c>
      <c r="AE18" s="326">
        <f t="shared" si="42"/>
        <v>0</v>
      </c>
      <c r="AF18" s="326">
        <f t="shared" si="42"/>
        <v>0</v>
      </c>
      <c r="AG18" s="326">
        <f t="shared" si="42"/>
        <v>0</v>
      </c>
      <c r="AH18" s="326">
        <f t="shared" si="42"/>
        <v>0</v>
      </c>
      <c r="AI18" s="326">
        <f t="shared" si="42"/>
        <v>0</v>
      </c>
      <c r="AJ18" s="326">
        <f t="shared" si="42"/>
        <v>0</v>
      </c>
      <c r="AK18" s="326">
        <f t="shared" si="42"/>
        <v>0</v>
      </c>
      <c r="AL18" s="326">
        <f t="shared" si="42"/>
        <v>0</v>
      </c>
      <c r="AM18" s="326">
        <f t="shared" si="42"/>
        <v>0</v>
      </c>
      <c r="AN18" s="326">
        <f t="shared" si="42"/>
        <v>0</v>
      </c>
      <c r="AO18" s="337">
        <f t="shared" si="18"/>
        <v>0</v>
      </c>
      <c r="AP18" s="325">
        <f t="shared" si="12"/>
        <v>4850554576.08</v>
      </c>
      <c r="AQ18" s="326">
        <f t="shared" ref="AQ18" si="43">+AQ89+AQ160+AQ231+AQ302+AQ373+AQ444+AQ515+AQ586+AQ657</f>
        <v>0</v>
      </c>
      <c r="AR18" s="352">
        <f t="shared" si="14"/>
        <v>4850554576.08</v>
      </c>
    </row>
    <row r="19" spans="1:44">
      <c r="A19" s="308">
        <f>'KK LRA-LO'!K245</f>
        <v>0</v>
      </c>
      <c r="B19" s="309">
        <f t="shared" si="8"/>
        <v>0</v>
      </c>
      <c r="C19" s="324" t="s">
        <v>802</v>
      </c>
      <c r="D19" s="325">
        <f t="shared" si="9"/>
        <v>0</v>
      </c>
      <c r="E19" s="326">
        <f t="shared" si="9"/>
        <v>0</v>
      </c>
      <c r="F19" s="326">
        <f t="shared" ref="F19:V19" si="44">+F90+F161+F232+F303+F374+F445+F516+F587+F658</f>
        <v>0</v>
      </c>
      <c r="G19" s="326">
        <f t="shared" si="44"/>
        <v>0</v>
      </c>
      <c r="H19" s="326">
        <f t="shared" si="44"/>
        <v>0</v>
      </c>
      <c r="I19" s="326">
        <f t="shared" si="44"/>
        <v>0</v>
      </c>
      <c r="J19" s="326">
        <f t="shared" si="44"/>
        <v>0</v>
      </c>
      <c r="K19" s="326">
        <f t="shared" si="44"/>
        <v>0</v>
      </c>
      <c r="L19" s="326">
        <f t="shared" si="44"/>
        <v>0</v>
      </c>
      <c r="M19" s="326">
        <f t="shared" si="44"/>
        <v>0</v>
      </c>
      <c r="N19" s="326">
        <f t="shared" si="44"/>
        <v>0</v>
      </c>
      <c r="O19" s="326">
        <f t="shared" si="44"/>
        <v>0</v>
      </c>
      <c r="P19" s="326">
        <f t="shared" si="44"/>
        <v>0</v>
      </c>
      <c r="Q19" s="326">
        <f t="shared" si="44"/>
        <v>0</v>
      </c>
      <c r="R19" s="326">
        <f t="shared" si="44"/>
        <v>0</v>
      </c>
      <c r="S19" s="326">
        <f t="shared" si="44"/>
        <v>0</v>
      </c>
      <c r="T19" s="326">
        <f t="shared" si="44"/>
        <v>0</v>
      </c>
      <c r="U19" s="326">
        <f t="shared" si="44"/>
        <v>0</v>
      </c>
      <c r="V19" s="326">
        <f t="shared" si="44"/>
        <v>0</v>
      </c>
      <c r="W19" s="337">
        <f t="shared" si="16"/>
        <v>0</v>
      </c>
      <c r="X19" s="326">
        <f t="shared" ref="X19:AN19" si="45">+X90+X161+X232+X303+X374+X445+X516+X587+X658</f>
        <v>0</v>
      </c>
      <c r="Y19" s="326">
        <f t="shared" si="45"/>
        <v>0</v>
      </c>
      <c r="Z19" s="326">
        <f t="shared" si="45"/>
        <v>0</v>
      </c>
      <c r="AA19" s="326">
        <f t="shared" si="45"/>
        <v>0</v>
      </c>
      <c r="AB19" s="326">
        <f t="shared" si="45"/>
        <v>0</v>
      </c>
      <c r="AC19" s="326">
        <f t="shared" si="45"/>
        <v>0</v>
      </c>
      <c r="AD19" s="326">
        <f t="shared" si="45"/>
        <v>0</v>
      </c>
      <c r="AE19" s="326">
        <f t="shared" si="45"/>
        <v>0</v>
      </c>
      <c r="AF19" s="326">
        <f t="shared" si="45"/>
        <v>0</v>
      </c>
      <c r="AG19" s="326">
        <f t="shared" si="45"/>
        <v>0</v>
      </c>
      <c r="AH19" s="326">
        <f t="shared" si="45"/>
        <v>0</v>
      </c>
      <c r="AI19" s="326">
        <f t="shared" si="45"/>
        <v>0</v>
      </c>
      <c r="AJ19" s="326">
        <f t="shared" si="45"/>
        <v>0</v>
      </c>
      <c r="AK19" s="326">
        <f t="shared" si="45"/>
        <v>0</v>
      </c>
      <c r="AL19" s="326">
        <f t="shared" si="45"/>
        <v>0</v>
      </c>
      <c r="AM19" s="326">
        <f t="shared" si="45"/>
        <v>0</v>
      </c>
      <c r="AN19" s="326">
        <f t="shared" si="45"/>
        <v>0</v>
      </c>
      <c r="AO19" s="337">
        <f t="shared" si="18"/>
        <v>0</v>
      </c>
      <c r="AP19" s="325">
        <f t="shared" si="12"/>
        <v>0</v>
      </c>
      <c r="AQ19" s="326">
        <f t="shared" ref="AQ19" si="46">+AQ90+AQ161+AQ232+AQ303+AQ374+AQ445+AQ516+AQ587+AQ658</f>
        <v>0</v>
      </c>
      <c r="AR19" s="352">
        <f t="shared" si="14"/>
        <v>0</v>
      </c>
    </row>
    <row r="20" spans="1:44">
      <c r="A20" s="308"/>
      <c r="B20" s="309">
        <f t="shared" si="8"/>
        <v>0</v>
      </c>
      <c r="C20" s="324" t="s">
        <v>1012</v>
      </c>
      <c r="D20" s="325">
        <f t="shared" si="9"/>
        <v>0</v>
      </c>
      <c r="E20" s="326">
        <f t="shared" si="9"/>
        <v>0</v>
      </c>
      <c r="F20" s="326">
        <f t="shared" ref="F20:V20" si="47">+F91+F162+F233+F304+F375+F446+F517+F588+F659</f>
        <v>0</v>
      </c>
      <c r="G20" s="326">
        <f t="shared" si="47"/>
        <v>0</v>
      </c>
      <c r="H20" s="326">
        <f t="shared" si="47"/>
        <v>0</v>
      </c>
      <c r="I20" s="326">
        <f t="shared" si="47"/>
        <v>0</v>
      </c>
      <c r="J20" s="326">
        <f t="shared" si="47"/>
        <v>0</v>
      </c>
      <c r="K20" s="326">
        <f t="shared" si="47"/>
        <v>0</v>
      </c>
      <c r="L20" s="326">
        <f t="shared" si="47"/>
        <v>0</v>
      </c>
      <c r="M20" s="326">
        <f t="shared" si="47"/>
        <v>0</v>
      </c>
      <c r="N20" s="326">
        <f t="shared" si="47"/>
        <v>0</v>
      </c>
      <c r="O20" s="326">
        <f t="shared" si="47"/>
        <v>0</v>
      </c>
      <c r="P20" s="326">
        <f t="shared" si="47"/>
        <v>0</v>
      </c>
      <c r="Q20" s="326">
        <f t="shared" si="47"/>
        <v>0</v>
      </c>
      <c r="R20" s="326">
        <f t="shared" si="47"/>
        <v>0</v>
      </c>
      <c r="S20" s="326">
        <f t="shared" si="47"/>
        <v>0</v>
      </c>
      <c r="T20" s="326">
        <f t="shared" si="47"/>
        <v>0</v>
      </c>
      <c r="U20" s="326">
        <f t="shared" si="47"/>
        <v>0</v>
      </c>
      <c r="V20" s="326">
        <f t="shared" si="47"/>
        <v>0</v>
      </c>
      <c r="W20" s="337">
        <f t="shared" si="16"/>
        <v>0</v>
      </c>
      <c r="X20" s="326">
        <f t="shared" ref="X20:AN20" si="48">+X91+X162+X233+X304+X375+X446+X517+X588+X659</f>
        <v>0</v>
      </c>
      <c r="Y20" s="326">
        <f t="shared" si="48"/>
        <v>0</v>
      </c>
      <c r="Z20" s="326">
        <f t="shared" si="48"/>
        <v>0</v>
      </c>
      <c r="AA20" s="326">
        <f t="shared" si="48"/>
        <v>0</v>
      </c>
      <c r="AB20" s="326">
        <f t="shared" si="48"/>
        <v>0</v>
      </c>
      <c r="AC20" s="326">
        <f t="shared" si="48"/>
        <v>0</v>
      </c>
      <c r="AD20" s="326">
        <f t="shared" si="48"/>
        <v>0</v>
      </c>
      <c r="AE20" s="326">
        <f t="shared" si="48"/>
        <v>0</v>
      </c>
      <c r="AF20" s="326">
        <f t="shared" si="48"/>
        <v>0</v>
      </c>
      <c r="AG20" s="326">
        <f t="shared" si="48"/>
        <v>0</v>
      </c>
      <c r="AH20" s="326">
        <f t="shared" si="48"/>
        <v>0</v>
      </c>
      <c r="AI20" s="326">
        <f t="shared" si="48"/>
        <v>0</v>
      </c>
      <c r="AJ20" s="326">
        <f t="shared" si="48"/>
        <v>0</v>
      </c>
      <c r="AK20" s="326">
        <f t="shared" si="48"/>
        <v>0</v>
      </c>
      <c r="AL20" s="326">
        <f t="shared" si="48"/>
        <v>0</v>
      </c>
      <c r="AM20" s="326">
        <f t="shared" si="48"/>
        <v>0</v>
      </c>
      <c r="AN20" s="326">
        <f t="shared" si="48"/>
        <v>0</v>
      </c>
      <c r="AO20" s="337">
        <f t="shared" si="18"/>
        <v>0</v>
      </c>
      <c r="AP20" s="325">
        <f t="shared" si="12"/>
        <v>0</v>
      </c>
      <c r="AQ20" s="326">
        <f t="shared" ref="AQ20" si="49">+AQ91+AQ162+AQ233+AQ304+AQ375+AQ446+AQ517+AQ588+AQ659</f>
        <v>0</v>
      </c>
      <c r="AR20" s="352">
        <f t="shared" si="14"/>
        <v>0</v>
      </c>
    </row>
    <row r="21" spans="1:44">
      <c r="A21" s="308">
        <f>'KK LRA-LO'!K246</f>
        <v>0</v>
      </c>
      <c r="B21" s="309">
        <f t="shared" si="8"/>
        <v>0</v>
      </c>
      <c r="C21" s="324" t="s">
        <v>1013</v>
      </c>
      <c r="D21" s="325">
        <f t="shared" si="9"/>
        <v>0</v>
      </c>
      <c r="E21" s="326">
        <f t="shared" si="9"/>
        <v>0</v>
      </c>
      <c r="F21" s="326">
        <f t="shared" ref="F21:V21" si="50">+F92+F163+F234+F305+F376+F447+F518+F589+F660</f>
        <v>0</v>
      </c>
      <c r="G21" s="326">
        <f t="shared" si="50"/>
        <v>0</v>
      </c>
      <c r="H21" s="326">
        <f t="shared" si="50"/>
        <v>0</v>
      </c>
      <c r="I21" s="326">
        <f t="shared" si="50"/>
        <v>0</v>
      </c>
      <c r="J21" s="326">
        <f t="shared" si="50"/>
        <v>0</v>
      </c>
      <c r="K21" s="326">
        <f t="shared" si="50"/>
        <v>0</v>
      </c>
      <c r="L21" s="326">
        <f t="shared" si="50"/>
        <v>0</v>
      </c>
      <c r="M21" s="326">
        <f t="shared" si="50"/>
        <v>0</v>
      </c>
      <c r="N21" s="326">
        <f t="shared" si="50"/>
        <v>0</v>
      </c>
      <c r="O21" s="326">
        <f t="shared" si="50"/>
        <v>0</v>
      </c>
      <c r="P21" s="326">
        <f t="shared" si="50"/>
        <v>0</v>
      </c>
      <c r="Q21" s="326">
        <f t="shared" si="50"/>
        <v>0</v>
      </c>
      <c r="R21" s="326">
        <f t="shared" si="50"/>
        <v>0</v>
      </c>
      <c r="S21" s="326">
        <f t="shared" si="50"/>
        <v>0</v>
      </c>
      <c r="T21" s="326">
        <f t="shared" si="50"/>
        <v>0</v>
      </c>
      <c r="U21" s="326">
        <f t="shared" si="50"/>
        <v>0</v>
      </c>
      <c r="V21" s="326">
        <f t="shared" si="50"/>
        <v>0</v>
      </c>
      <c r="W21" s="337">
        <f t="shared" si="16"/>
        <v>0</v>
      </c>
      <c r="X21" s="326">
        <f t="shared" ref="X21:AN21" si="51">+X92+X163+X234+X305+X376+X447+X518+X589+X660</f>
        <v>0</v>
      </c>
      <c r="Y21" s="326">
        <f t="shared" si="51"/>
        <v>0</v>
      </c>
      <c r="Z21" s="326">
        <f t="shared" si="51"/>
        <v>0</v>
      </c>
      <c r="AA21" s="326">
        <f t="shared" si="51"/>
        <v>0</v>
      </c>
      <c r="AB21" s="326">
        <f t="shared" si="51"/>
        <v>0</v>
      </c>
      <c r="AC21" s="326">
        <f t="shared" si="51"/>
        <v>0</v>
      </c>
      <c r="AD21" s="326">
        <f t="shared" si="51"/>
        <v>0</v>
      </c>
      <c r="AE21" s="326">
        <f t="shared" si="51"/>
        <v>0</v>
      </c>
      <c r="AF21" s="326">
        <f t="shared" si="51"/>
        <v>0</v>
      </c>
      <c r="AG21" s="326">
        <f t="shared" si="51"/>
        <v>0</v>
      </c>
      <c r="AH21" s="326">
        <f t="shared" si="51"/>
        <v>0</v>
      </c>
      <c r="AI21" s="326">
        <f t="shared" si="51"/>
        <v>0</v>
      </c>
      <c r="AJ21" s="326">
        <f t="shared" si="51"/>
        <v>0</v>
      </c>
      <c r="AK21" s="326">
        <f t="shared" si="51"/>
        <v>0</v>
      </c>
      <c r="AL21" s="326">
        <f t="shared" si="51"/>
        <v>0</v>
      </c>
      <c r="AM21" s="326">
        <f t="shared" si="51"/>
        <v>0</v>
      </c>
      <c r="AN21" s="326">
        <f t="shared" si="51"/>
        <v>0</v>
      </c>
      <c r="AO21" s="337">
        <f t="shared" si="18"/>
        <v>0</v>
      </c>
      <c r="AP21" s="325">
        <f t="shared" si="12"/>
        <v>0</v>
      </c>
      <c r="AQ21" s="326">
        <f t="shared" ref="AQ21" si="52">+AQ92+AQ163+AQ234+AQ305+AQ376+AQ447+AQ518+AQ589+AQ660</f>
        <v>0</v>
      </c>
      <c r="AR21" s="352">
        <f t="shared" si="14"/>
        <v>0</v>
      </c>
    </row>
    <row r="22" spans="1:44">
      <c r="A22" s="308"/>
      <c r="B22" s="309">
        <f t="shared" si="8"/>
        <v>0</v>
      </c>
      <c r="C22" s="324" t="s">
        <v>1014</v>
      </c>
      <c r="D22" s="325">
        <f t="shared" si="9"/>
        <v>0</v>
      </c>
      <c r="E22" s="326">
        <f t="shared" si="9"/>
        <v>0</v>
      </c>
      <c r="F22" s="326">
        <f t="shared" ref="F22:V22" si="53">+F93+F164+F235+F306+F377+F448+F519+F590+F661</f>
        <v>0</v>
      </c>
      <c r="G22" s="326">
        <f t="shared" si="53"/>
        <v>0</v>
      </c>
      <c r="H22" s="326">
        <f t="shared" si="53"/>
        <v>0</v>
      </c>
      <c r="I22" s="326">
        <f t="shared" si="53"/>
        <v>0</v>
      </c>
      <c r="J22" s="326">
        <f t="shared" si="53"/>
        <v>0</v>
      </c>
      <c r="K22" s="326">
        <f t="shared" si="53"/>
        <v>0</v>
      </c>
      <c r="L22" s="326">
        <f t="shared" si="53"/>
        <v>0</v>
      </c>
      <c r="M22" s="326">
        <f t="shared" si="53"/>
        <v>0</v>
      </c>
      <c r="N22" s="326">
        <f t="shared" si="53"/>
        <v>0</v>
      </c>
      <c r="O22" s="326">
        <f t="shared" si="53"/>
        <v>0</v>
      </c>
      <c r="P22" s="326">
        <f t="shared" si="53"/>
        <v>0</v>
      </c>
      <c r="Q22" s="326">
        <f t="shared" si="53"/>
        <v>0</v>
      </c>
      <c r="R22" s="326">
        <f t="shared" si="53"/>
        <v>0</v>
      </c>
      <c r="S22" s="326">
        <f t="shared" si="53"/>
        <v>0</v>
      </c>
      <c r="T22" s="326">
        <f t="shared" si="53"/>
        <v>0</v>
      </c>
      <c r="U22" s="326">
        <f t="shared" si="53"/>
        <v>0</v>
      </c>
      <c r="V22" s="326">
        <f t="shared" si="53"/>
        <v>0</v>
      </c>
      <c r="W22" s="337">
        <f t="shared" si="16"/>
        <v>0</v>
      </c>
      <c r="X22" s="326">
        <f t="shared" ref="X22:AN22" si="54">+X93+X164+X235+X306+X377+X448+X519+X590+X661</f>
        <v>0</v>
      </c>
      <c r="Y22" s="326">
        <f t="shared" si="54"/>
        <v>0</v>
      </c>
      <c r="Z22" s="326">
        <f t="shared" si="54"/>
        <v>0</v>
      </c>
      <c r="AA22" s="326">
        <f t="shared" si="54"/>
        <v>0</v>
      </c>
      <c r="AB22" s="326">
        <f t="shared" si="54"/>
        <v>0</v>
      </c>
      <c r="AC22" s="326">
        <f t="shared" si="54"/>
        <v>0</v>
      </c>
      <c r="AD22" s="326">
        <f t="shared" si="54"/>
        <v>0</v>
      </c>
      <c r="AE22" s="326">
        <f t="shared" si="54"/>
        <v>0</v>
      </c>
      <c r="AF22" s="326">
        <f t="shared" si="54"/>
        <v>0</v>
      </c>
      <c r="AG22" s="326">
        <f t="shared" si="54"/>
        <v>0</v>
      </c>
      <c r="AH22" s="326">
        <f t="shared" si="54"/>
        <v>0</v>
      </c>
      <c r="AI22" s="326">
        <f t="shared" si="54"/>
        <v>0</v>
      </c>
      <c r="AJ22" s="326">
        <f t="shared" si="54"/>
        <v>0</v>
      </c>
      <c r="AK22" s="326">
        <f t="shared" si="54"/>
        <v>0</v>
      </c>
      <c r="AL22" s="326">
        <f t="shared" si="54"/>
        <v>0</v>
      </c>
      <c r="AM22" s="326">
        <f t="shared" si="54"/>
        <v>0</v>
      </c>
      <c r="AN22" s="326">
        <f t="shared" si="54"/>
        <v>0</v>
      </c>
      <c r="AO22" s="337">
        <f t="shared" si="18"/>
        <v>0</v>
      </c>
      <c r="AP22" s="325">
        <f t="shared" si="12"/>
        <v>0</v>
      </c>
      <c r="AQ22" s="326">
        <f t="shared" ref="AQ22" si="55">+AQ93+AQ164+AQ235+AQ306+AQ377+AQ448+AQ519+AQ590+AQ661</f>
        <v>0</v>
      </c>
      <c r="AR22" s="352">
        <f t="shared" si="14"/>
        <v>0</v>
      </c>
    </row>
    <row r="23" spans="1:44">
      <c r="A23" s="308">
        <f>'KK LRA-LO'!K247</f>
        <v>0</v>
      </c>
      <c r="B23" s="309">
        <f t="shared" si="8"/>
        <v>0</v>
      </c>
      <c r="C23" s="324" t="s">
        <v>808</v>
      </c>
      <c r="D23" s="325">
        <f t="shared" si="9"/>
        <v>0</v>
      </c>
      <c r="E23" s="326">
        <f t="shared" si="9"/>
        <v>0</v>
      </c>
      <c r="F23" s="326">
        <f t="shared" ref="F23:V23" si="56">+F94+F165+F236+F307+F378+F449+F520+F591+F662</f>
        <v>0</v>
      </c>
      <c r="G23" s="326">
        <f t="shared" si="56"/>
        <v>0</v>
      </c>
      <c r="H23" s="326">
        <f t="shared" si="56"/>
        <v>0</v>
      </c>
      <c r="I23" s="326">
        <f t="shared" si="56"/>
        <v>0</v>
      </c>
      <c r="J23" s="326">
        <f t="shared" si="56"/>
        <v>0</v>
      </c>
      <c r="K23" s="326">
        <f t="shared" si="56"/>
        <v>0</v>
      </c>
      <c r="L23" s="326">
        <f t="shared" si="56"/>
        <v>0</v>
      </c>
      <c r="M23" s="326">
        <f t="shared" si="56"/>
        <v>0</v>
      </c>
      <c r="N23" s="326">
        <f t="shared" si="56"/>
        <v>0</v>
      </c>
      <c r="O23" s="326">
        <f t="shared" si="56"/>
        <v>0</v>
      </c>
      <c r="P23" s="326">
        <f t="shared" si="56"/>
        <v>0</v>
      </c>
      <c r="Q23" s="326">
        <f t="shared" si="56"/>
        <v>0</v>
      </c>
      <c r="R23" s="326">
        <f t="shared" si="56"/>
        <v>0</v>
      </c>
      <c r="S23" s="326">
        <f t="shared" si="56"/>
        <v>0</v>
      </c>
      <c r="T23" s="326">
        <f t="shared" si="56"/>
        <v>0</v>
      </c>
      <c r="U23" s="326">
        <f t="shared" si="56"/>
        <v>0</v>
      </c>
      <c r="V23" s="326">
        <f t="shared" si="56"/>
        <v>0</v>
      </c>
      <c r="W23" s="337">
        <f t="shared" si="16"/>
        <v>0</v>
      </c>
      <c r="X23" s="326">
        <f t="shared" ref="X23:AN23" si="57">+X94+X165+X236+X307+X378+X449+X520+X591+X662</f>
        <v>0</v>
      </c>
      <c r="Y23" s="326">
        <f t="shared" si="57"/>
        <v>0</v>
      </c>
      <c r="Z23" s="326">
        <f t="shared" si="57"/>
        <v>0</v>
      </c>
      <c r="AA23" s="326">
        <f t="shared" si="57"/>
        <v>0</v>
      </c>
      <c r="AB23" s="326">
        <f t="shared" si="57"/>
        <v>0</v>
      </c>
      <c r="AC23" s="326">
        <f t="shared" si="57"/>
        <v>0</v>
      </c>
      <c r="AD23" s="326">
        <f t="shared" si="57"/>
        <v>0</v>
      </c>
      <c r="AE23" s="326">
        <f t="shared" si="57"/>
        <v>0</v>
      </c>
      <c r="AF23" s="326">
        <f t="shared" si="57"/>
        <v>0</v>
      </c>
      <c r="AG23" s="326">
        <f t="shared" si="57"/>
        <v>0</v>
      </c>
      <c r="AH23" s="326">
        <f t="shared" si="57"/>
        <v>0</v>
      </c>
      <c r="AI23" s="326">
        <f t="shared" si="57"/>
        <v>0</v>
      </c>
      <c r="AJ23" s="326">
        <f t="shared" si="57"/>
        <v>0</v>
      </c>
      <c r="AK23" s="326">
        <f t="shared" si="57"/>
        <v>0</v>
      </c>
      <c r="AL23" s="326">
        <f t="shared" si="57"/>
        <v>0</v>
      </c>
      <c r="AM23" s="326">
        <f t="shared" si="57"/>
        <v>0</v>
      </c>
      <c r="AN23" s="326">
        <f t="shared" si="57"/>
        <v>0</v>
      </c>
      <c r="AO23" s="337">
        <f t="shared" si="18"/>
        <v>0</v>
      </c>
      <c r="AP23" s="325">
        <f t="shared" si="12"/>
        <v>0</v>
      </c>
      <c r="AQ23" s="326">
        <f t="shared" ref="AQ23" si="58">+AQ94+AQ165+AQ236+AQ307+AQ378+AQ449+AQ520+AQ591+AQ662</f>
        <v>0</v>
      </c>
      <c r="AR23" s="352">
        <f t="shared" si="14"/>
        <v>0</v>
      </c>
    </row>
    <row r="24" spans="1:44">
      <c r="A24" s="308"/>
      <c r="B24" s="309">
        <f t="shared" si="8"/>
        <v>0</v>
      </c>
      <c r="C24" s="324" t="s">
        <v>1015</v>
      </c>
      <c r="D24" s="325">
        <f t="shared" si="9"/>
        <v>0</v>
      </c>
      <c r="E24" s="326">
        <f t="shared" si="9"/>
        <v>0</v>
      </c>
      <c r="F24" s="326">
        <f t="shared" ref="F24:V24" si="59">+F95+F166+F237+F308+F379+F450+F521+F592+F663</f>
        <v>0</v>
      </c>
      <c r="G24" s="326">
        <f t="shared" si="59"/>
        <v>0</v>
      </c>
      <c r="H24" s="326">
        <f t="shared" si="59"/>
        <v>0</v>
      </c>
      <c r="I24" s="326">
        <f t="shared" si="59"/>
        <v>0</v>
      </c>
      <c r="J24" s="326">
        <f t="shared" si="59"/>
        <v>0</v>
      </c>
      <c r="K24" s="326">
        <f t="shared" si="59"/>
        <v>0</v>
      </c>
      <c r="L24" s="326">
        <f t="shared" si="59"/>
        <v>0</v>
      </c>
      <c r="M24" s="326">
        <f t="shared" si="59"/>
        <v>0</v>
      </c>
      <c r="N24" s="326">
        <f t="shared" si="59"/>
        <v>0</v>
      </c>
      <c r="O24" s="326">
        <f t="shared" si="59"/>
        <v>0</v>
      </c>
      <c r="P24" s="326">
        <f t="shared" si="59"/>
        <v>0</v>
      </c>
      <c r="Q24" s="326">
        <f t="shared" si="59"/>
        <v>0</v>
      </c>
      <c r="R24" s="326">
        <f t="shared" si="59"/>
        <v>0</v>
      </c>
      <c r="S24" s="326">
        <f t="shared" si="59"/>
        <v>0</v>
      </c>
      <c r="T24" s="326">
        <f t="shared" si="59"/>
        <v>0</v>
      </c>
      <c r="U24" s="326">
        <f t="shared" si="59"/>
        <v>0</v>
      </c>
      <c r="V24" s="326">
        <f t="shared" si="59"/>
        <v>0</v>
      </c>
      <c r="W24" s="337">
        <f t="shared" si="16"/>
        <v>0</v>
      </c>
      <c r="X24" s="326">
        <f t="shared" ref="X24:AN24" si="60">+X95+X166+X237+X308+X379+X450+X521+X592+X663</f>
        <v>0</v>
      </c>
      <c r="Y24" s="326">
        <f t="shared" si="60"/>
        <v>0</v>
      </c>
      <c r="Z24" s="326">
        <f t="shared" si="60"/>
        <v>0</v>
      </c>
      <c r="AA24" s="326">
        <f t="shared" si="60"/>
        <v>0</v>
      </c>
      <c r="AB24" s="326">
        <f t="shared" si="60"/>
        <v>0</v>
      </c>
      <c r="AC24" s="326">
        <f t="shared" si="60"/>
        <v>0</v>
      </c>
      <c r="AD24" s="326">
        <f t="shared" si="60"/>
        <v>0</v>
      </c>
      <c r="AE24" s="326">
        <f t="shared" si="60"/>
        <v>0</v>
      </c>
      <c r="AF24" s="326">
        <f t="shared" si="60"/>
        <v>0</v>
      </c>
      <c r="AG24" s="326">
        <f t="shared" si="60"/>
        <v>0</v>
      </c>
      <c r="AH24" s="326">
        <f t="shared" si="60"/>
        <v>0</v>
      </c>
      <c r="AI24" s="326">
        <f t="shared" si="60"/>
        <v>0</v>
      </c>
      <c r="AJ24" s="326">
        <f t="shared" si="60"/>
        <v>0</v>
      </c>
      <c r="AK24" s="326">
        <f t="shared" si="60"/>
        <v>0</v>
      </c>
      <c r="AL24" s="326">
        <f t="shared" si="60"/>
        <v>0</v>
      </c>
      <c r="AM24" s="326">
        <f t="shared" si="60"/>
        <v>0</v>
      </c>
      <c r="AN24" s="326">
        <f t="shared" si="60"/>
        <v>0</v>
      </c>
      <c r="AO24" s="337">
        <f t="shared" si="18"/>
        <v>0</v>
      </c>
      <c r="AP24" s="325">
        <f t="shared" si="12"/>
        <v>0</v>
      </c>
      <c r="AQ24" s="326">
        <f t="shared" ref="AQ24" si="61">+AQ95+AQ166+AQ237+AQ308+AQ379+AQ450+AQ521+AQ592+AQ663</f>
        <v>0</v>
      </c>
      <c r="AR24" s="352">
        <f t="shared" si="14"/>
        <v>0</v>
      </c>
    </row>
    <row r="25" spans="1:44">
      <c r="A25" s="308"/>
      <c r="B25" s="309">
        <f t="shared" si="8"/>
        <v>0</v>
      </c>
      <c r="C25" s="324" t="s">
        <v>1016</v>
      </c>
      <c r="D25" s="325">
        <f t="shared" si="9"/>
        <v>0</v>
      </c>
      <c r="E25" s="326">
        <f t="shared" si="9"/>
        <v>0</v>
      </c>
      <c r="F25" s="326">
        <f t="shared" ref="F25:V25" si="62">+F96+F167+F238+F309+F380+F451+F522+F593+F664</f>
        <v>0</v>
      </c>
      <c r="G25" s="326">
        <f t="shared" si="62"/>
        <v>0</v>
      </c>
      <c r="H25" s="326">
        <f t="shared" si="62"/>
        <v>0</v>
      </c>
      <c r="I25" s="326">
        <f t="shared" si="62"/>
        <v>0</v>
      </c>
      <c r="J25" s="326">
        <f t="shared" si="62"/>
        <v>0</v>
      </c>
      <c r="K25" s="326">
        <f t="shared" si="62"/>
        <v>0</v>
      </c>
      <c r="L25" s="326">
        <f t="shared" si="62"/>
        <v>0</v>
      </c>
      <c r="M25" s="326">
        <f t="shared" si="62"/>
        <v>0</v>
      </c>
      <c r="N25" s="326">
        <f t="shared" si="62"/>
        <v>0</v>
      </c>
      <c r="O25" s="326">
        <f t="shared" si="62"/>
        <v>0</v>
      </c>
      <c r="P25" s="326">
        <f t="shared" si="62"/>
        <v>0</v>
      </c>
      <c r="Q25" s="326">
        <f t="shared" si="62"/>
        <v>0</v>
      </c>
      <c r="R25" s="326">
        <f t="shared" si="62"/>
        <v>0</v>
      </c>
      <c r="S25" s="326">
        <f t="shared" si="62"/>
        <v>0</v>
      </c>
      <c r="T25" s="326">
        <f t="shared" si="62"/>
        <v>0</v>
      </c>
      <c r="U25" s="326">
        <f t="shared" si="62"/>
        <v>0</v>
      </c>
      <c r="V25" s="326">
        <f t="shared" si="62"/>
        <v>0</v>
      </c>
      <c r="W25" s="337">
        <f t="shared" si="16"/>
        <v>0</v>
      </c>
      <c r="X25" s="326">
        <f t="shared" ref="X25:AN25" si="63">+X96+X167+X238+X309+X380+X451+X522+X593+X664</f>
        <v>0</v>
      </c>
      <c r="Y25" s="326">
        <f t="shared" si="63"/>
        <v>0</v>
      </c>
      <c r="Z25" s="326">
        <f t="shared" si="63"/>
        <v>0</v>
      </c>
      <c r="AA25" s="326">
        <f t="shared" si="63"/>
        <v>0</v>
      </c>
      <c r="AB25" s="326">
        <f t="shared" si="63"/>
        <v>0</v>
      </c>
      <c r="AC25" s="326">
        <f t="shared" si="63"/>
        <v>0</v>
      </c>
      <c r="AD25" s="326">
        <f t="shared" si="63"/>
        <v>0</v>
      </c>
      <c r="AE25" s="326">
        <f t="shared" si="63"/>
        <v>0</v>
      </c>
      <c r="AF25" s="326">
        <f t="shared" si="63"/>
        <v>0</v>
      </c>
      <c r="AG25" s="326">
        <f t="shared" si="63"/>
        <v>0</v>
      </c>
      <c r="AH25" s="326">
        <f t="shared" si="63"/>
        <v>0</v>
      </c>
      <c r="AI25" s="326">
        <f t="shared" si="63"/>
        <v>0</v>
      </c>
      <c r="AJ25" s="326">
        <f t="shared" si="63"/>
        <v>0</v>
      </c>
      <c r="AK25" s="326">
        <f t="shared" si="63"/>
        <v>0</v>
      </c>
      <c r="AL25" s="326">
        <f t="shared" si="63"/>
        <v>0</v>
      </c>
      <c r="AM25" s="326">
        <f t="shared" si="63"/>
        <v>0</v>
      </c>
      <c r="AN25" s="326">
        <f t="shared" si="63"/>
        <v>0</v>
      </c>
      <c r="AO25" s="337">
        <f t="shared" si="18"/>
        <v>0</v>
      </c>
      <c r="AP25" s="325">
        <f t="shared" si="12"/>
        <v>0</v>
      </c>
      <c r="AQ25" s="326">
        <f t="shared" ref="AQ25" si="64">+AQ96+AQ167+AQ238+AQ309+AQ380+AQ451+AQ522+AQ593+AQ664</f>
        <v>0</v>
      </c>
      <c r="AR25" s="352">
        <f t="shared" si="14"/>
        <v>0</v>
      </c>
    </row>
    <row r="26" spans="1:44">
      <c r="A26" s="308">
        <f>'KK LRA-LO'!K248</f>
        <v>0</v>
      </c>
      <c r="B26" s="309">
        <f t="shared" si="8"/>
        <v>0</v>
      </c>
      <c r="C26" s="324" t="s">
        <v>812</v>
      </c>
      <c r="D26" s="325">
        <f t="shared" si="9"/>
        <v>0</v>
      </c>
      <c r="E26" s="326">
        <f t="shared" si="9"/>
        <v>0</v>
      </c>
      <c r="F26" s="326">
        <f t="shared" ref="F26:V26" si="65">+F97+F168+F239+F310+F381+F452+F523+F594+F665</f>
        <v>0</v>
      </c>
      <c r="G26" s="326">
        <f t="shared" si="65"/>
        <v>0</v>
      </c>
      <c r="H26" s="326">
        <f t="shared" si="65"/>
        <v>0</v>
      </c>
      <c r="I26" s="326">
        <f t="shared" si="65"/>
        <v>0</v>
      </c>
      <c r="J26" s="326">
        <f t="shared" si="65"/>
        <v>0</v>
      </c>
      <c r="K26" s="326">
        <f t="shared" si="65"/>
        <v>0</v>
      </c>
      <c r="L26" s="326">
        <f t="shared" si="65"/>
        <v>0</v>
      </c>
      <c r="M26" s="326">
        <f t="shared" si="65"/>
        <v>0</v>
      </c>
      <c r="N26" s="326">
        <f t="shared" si="65"/>
        <v>0</v>
      </c>
      <c r="O26" s="326">
        <f t="shared" si="65"/>
        <v>0</v>
      </c>
      <c r="P26" s="326">
        <f t="shared" si="65"/>
        <v>0</v>
      </c>
      <c r="Q26" s="326">
        <f t="shared" si="65"/>
        <v>0</v>
      </c>
      <c r="R26" s="326">
        <f t="shared" si="65"/>
        <v>0</v>
      </c>
      <c r="S26" s="326">
        <f t="shared" si="65"/>
        <v>0</v>
      </c>
      <c r="T26" s="326">
        <f t="shared" si="65"/>
        <v>0</v>
      </c>
      <c r="U26" s="326">
        <f t="shared" si="65"/>
        <v>0</v>
      </c>
      <c r="V26" s="326">
        <f t="shared" si="65"/>
        <v>0</v>
      </c>
      <c r="W26" s="337">
        <f t="shared" si="16"/>
        <v>0</v>
      </c>
      <c r="X26" s="326">
        <f t="shared" ref="X26:AN26" si="66">+X97+X168+X239+X310+X381+X452+X523+X594+X665</f>
        <v>0</v>
      </c>
      <c r="Y26" s="326">
        <f t="shared" si="66"/>
        <v>0</v>
      </c>
      <c r="Z26" s="326">
        <f t="shared" si="66"/>
        <v>0</v>
      </c>
      <c r="AA26" s="326">
        <f t="shared" si="66"/>
        <v>0</v>
      </c>
      <c r="AB26" s="326">
        <f t="shared" si="66"/>
        <v>0</v>
      </c>
      <c r="AC26" s="326">
        <f t="shared" si="66"/>
        <v>0</v>
      </c>
      <c r="AD26" s="326">
        <f t="shared" si="66"/>
        <v>0</v>
      </c>
      <c r="AE26" s="326">
        <f t="shared" si="66"/>
        <v>0</v>
      </c>
      <c r="AF26" s="326">
        <f t="shared" si="66"/>
        <v>0</v>
      </c>
      <c r="AG26" s="326">
        <f t="shared" si="66"/>
        <v>0</v>
      </c>
      <c r="AH26" s="326">
        <f t="shared" si="66"/>
        <v>0</v>
      </c>
      <c r="AI26" s="326">
        <f t="shared" si="66"/>
        <v>0</v>
      </c>
      <c r="AJ26" s="326">
        <f t="shared" si="66"/>
        <v>0</v>
      </c>
      <c r="AK26" s="326">
        <f t="shared" si="66"/>
        <v>0</v>
      </c>
      <c r="AL26" s="326">
        <f t="shared" si="66"/>
        <v>0</v>
      </c>
      <c r="AM26" s="326">
        <f t="shared" si="66"/>
        <v>0</v>
      </c>
      <c r="AN26" s="326">
        <f t="shared" si="66"/>
        <v>0</v>
      </c>
      <c r="AO26" s="337">
        <f t="shared" si="18"/>
        <v>0</v>
      </c>
      <c r="AP26" s="325">
        <f t="shared" si="12"/>
        <v>0</v>
      </c>
      <c r="AQ26" s="326">
        <f t="shared" ref="AQ26" si="67">+AQ97+AQ168+AQ239+AQ310+AQ381+AQ452+AQ523+AQ594+AQ665</f>
        <v>0</v>
      </c>
      <c r="AR26" s="352">
        <f t="shared" si="14"/>
        <v>0</v>
      </c>
    </row>
    <row r="27" spans="1:44">
      <c r="A27" s="308">
        <f>'KK LRA-LO'!K249</f>
        <v>0</v>
      </c>
      <c r="B27" s="309">
        <f t="shared" si="8"/>
        <v>0</v>
      </c>
      <c r="C27" s="324" t="s">
        <v>816</v>
      </c>
      <c r="D27" s="325">
        <f t="shared" si="9"/>
        <v>0</v>
      </c>
      <c r="E27" s="326">
        <f t="shared" si="9"/>
        <v>0</v>
      </c>
      <c r="F27" s="326">
        <f t="shared" ref="F27:V27" si="68">+F98+F169+F240+F311+F382+F453+F524+F595+F666</f>
        <v>0</v>
      </c>
      <c r="G27" s="326">
        <f t="shared" si="68"/>
        <v>0</v>
      </c>
      <c r="H27" s="326">
        <f t="shared" si="68"/>
        <v>0</v>
      </c>
      <c r="I27" s="326">
        <f t="shared" si="68"/>
        <v>0</v>
      </c>
      <c r="J27" s="326">
        <f t="shared" si="68"/>
        <v>0</v>
      </c>
      <c r="K27" s="326">
        <f t="shared" si="68"/>
        <v>0</v>
      </c>
      <c r="L27" s="326">
        <f t="shared" si="68"/>
        <v>0</v>
      </c>
      <c r="M27" s="326">
        <f t="shared" si="68"/>
        <v>0</v>
      </c>
      <c r="N27" s="326">
        <f t="shared" si="68"/>
        <v>0</v>
      </c>
      <c r="O27" s="326">
        <f t="shared" si="68"/>
        <v>0</v>
      </c>
      <c r="P27" s="326">
        <f t="shared" si="68"/>
        <v>0</v>
      </c>
      <c r="Q27" s="326">
        <f t="shared" si="68"/>
        <v>0</v>
      </c>
      <c r="R27" s="326">
        <f t="shared" si="68"/>
        <v>0</v>
      </c>
      <c r="S27" s="326">
        <f t="shared" si="68"/>
        <v>0</v>
      </c>
      <c r="T27" s="326">
        <f t="shared" si="68"/>
        <v>0</v>
      </c>
      <c r="U27" s="326">
        <f t="shared" si="68"/>
        <v>0</v>
      </c>
      <c r="V27" s="326">
        <f t="shared" si="68"/>
        <v>0</v>
      </c>
      <c r="W27" s="337">
        <f t="shared" si="16"/>
        <v>0</v>
      </c>
      <c r="X27" s="326">
        <f t="shared" ref="X27:AN27" si="69">+X98+X169+X240+X311+X382+X453+X524+X595+X666</f>
        <v>0</v>
      </c>
      <c r="Y27" s="326">
        <f t="shared" si="69"/>
        <v>0</v>
      </c>
      <c r="Z27" s="326">
        <f t="shared" si="69"/>
        <v>0</v>
      </c>
      <c r="AA27" s="326">
        <f t="shared" si="69"/>
        <v>0</v>
      </c>
      <c r="AB27" s="326">
        <f t="shared" si="69"/>
        <v>0</v>
      </c>
      <c r="AC27" s="326">
        <f t="shared" si="69"/>
        <v>0</v>
      </c>
      <c r="AD27" s="326">
        <f t="shared" si="69"/>
        <v>0</v>
      </c>
      <c r="AE27" s="326">
        <f t="shared" si="69"/>
        <v>0</v>
      </c>
      <c r="AF27" s="326">
        <f t="shared" si="69"/>
        <v>0</v>
      </c>
      <c r="AG27" s="326">
        <f t="shared" si="69"/>
        <v>0</v>
      </c>
      <c r="AH27" s="326">
        <f t="shared" si="69"/>
        <v>0</v>
      </c>
      <c r="AI27" s="326">
        <f t="shared" si="69"/>
        <v>0</v>
      </c>
      <c r="AJ27" s="326">
        <f t="shared" si="69"/>
        <v>0</v>
      </c>
      <c r="AK27" s="326">
        <f t="shared" si="69"/>
        <v>0</v>
      </c>
      <c r="AL27" s="326">
        <f t="shared" si="69"/>
        <v>0</v>
      </c>
      <c r="AM27" s="326">
        <f t="shared" si="69"/>
        <v>0</v>
      </c>
      <c r="AN27" s="326">
        <f t="shared" si="69"/>
        <v>0</v>
      </c>
      <c r="AO27" s="337">
        <f t="shared" si="18"/>
        <v>0</v>
      </c>
      <c r="AP27" s="325">
        <f t="shared" si="12"/>
        <v>0</v>
      </c>
      <c r="AQ27" s="326">
        <f t="shared" ref="AQ27" si="70">+AQ98+AQ169+AQ240+AQ311+AQ382+AQ453+AQ524+AQ595+AQ666</f>
        <v>0</v>
      </c>
      <c r="AR27" s="352">
        <f t="shared" si="14"/>
        <v>0</v>
      </c>
    </row>
    <row r="28" spans="1:44">
      <c r="A28" s="308">
        <f>'KK LRA-LO'!K250+'KK LRA-LO'!K251</f>
        <v>0</v>
      </c>
      <c r="B28" s="309">
        <f t="shared" si="8"/>
        <v>0</v>
      </c>
      <c r="C28" s="324" t="s">
        <v>820</v>
      </c>
      <c r="D28" s="325">
        <f t="shared" si="9"/>
        <v>0</v>
      </c>
      <c r="E28" s="326">
        <f t="shared" si="9"/>
        <v>0</v>
      </c>
      <c r="F28" s="326">
        <f t="shared" ref="F28:V28" si="71">+F99+F170+F241+F312+F383+F454+F525+F596+F667</f>
        <v>0</v>
      </c>
      <c r="G28" s="326">
        <f t="shared" si="71"/>
        <v>0</v>
      </c>
      <c r="H28" s="326">
        <f t="shared" si="71"/>
        <v>0</v>
      </c>
      <c r="I28" s="326">
        <f t="shared" si="71"/>
        <v>0</v>
      </c>
      <c r="J28" s="326">
        <f t="shared" si="71"/>
        <v>0</v>
      </c>
      <c r="K28" s="326">
        <f t="shared" si="71"/>
        <v>0</v>
      </c>
      <c r="L28" s="326">
        <f t="shared" si="71"/>
        <v>0</v>
      </c>
      <c r="M28" s="326">
        <f t="shared" si="71"/>
        <v>0</v>
      </c>
      <c r="N28" s="326">
        <f t="shared" si="71"/>
        <v>0</v>
      </c>
      <c r="O28" s="326">
        <f t="shared" si="71"/>
        <v>0</v>
      </c>
      <c r="P28" s="326">
        <f t="shared" si="71"/>
        <v>0</v>
      </c>
      <c r="Q28" s="326">
        <f t="shared" si="71"/>
        <v>0</v>
      </c>
      <c r="R28" s="326">
        <f t="shared" si="71"/>
        <v>0</v>
      </c>
      <c r="S28" s="326">
        <f t="shared" si="71"/>
        <v>0</v>
      </c>
      <c r="T28" s="326">
        <f t="shared" si="71"/>
        <v>0</v>
      </c>
      <c r="U28" s="326">
        <f t="shared" si="71"/>
        <v>0</v>
      </c>
      <c r="V28" s="326">
        <f t="shared" si="71"/>
        <v>0</v>
      </c>
      <c r="W28" s="337">
        <f t="shared" si="16"/>
        <v>0</v>
      </c>
      <c r="X28" s="326">
        <f t="shared" ref="X28:AN28" si="72">+X99+X170+X241+X312+X383+X454+X525+X596+X667</f>
        <v>0</v>
      </c>
      <c r="Y28" s="326">
        <f t="shared" si="72"/>
        <v>0</v>
      </c>
      <c r="Z28" s="326">
        <f t="shared" si="72"/>
        <v>0</v>
      </c>
      <c r="AA28" s="326">
        <f t="shared" si="72"/>
        <v>0</v>
      </c>
      <c r="AB28" s="326">
        <f t="shared" si="72"/>
        <v>0</v>
      </c>
      <c r="AC28" s="326">
        <f t="shared" si="72"/>
        <v>0</v>
      </c>
      <c r="AD28" s="326">
        <f t="shared" si="72"/>
        <v>0</v>
      </c>
      <c r="AE28" s="326">
        <f t="shared" si="72"/>
        <v>0</v>
      </c>
      <c r="AF28" s="326">
        <f t="shared" si="72"/>
        <v>0</v>
      </c>
      <c r="AG28" s="326">
        <f t="shared" si="72"/>
        <v>0</v>
      </c>
      <c r="AH28" s="326">
        <f t="shared" si="72"/>
        <v>0</v>
      </c>
      <c r="AI28" s="326">
        <f t="shared" si="72"/>
        <v>0</v>
      </c>
      <c r="AJ28" s="326">
        <f t="shared" si="72"/>
        <v>0</v>
      </c>
      <c r="AK28" s="326">
        <f t="shared" si="72"/>
        <v>0</v>
      </c>
      <c r="AL28" s="326">
        <f t="shared" si="72"/>
        <v>0</v>
      </c>
      <c r="AM28" s="326">
        <f t="shared" si="72"/>
        <v>0</v>
      </c>
      <c r="AN28" s="326">
        <f t="shared" si="72"/>
        <v>0</v>
      </c>
      <c r="AO28" s="337">
        <f t="shared" si="18"/>
        <v>0</v>
      </c>
      <c r="AP28" s="325">
        <f t="shared" si="12"/>
        <v>0</v>
      </c>
      <c r="AQ28" s="326">
        <f t="shared" ref="AQ28" si="73">+AQ99+AQ170+AQ241+AQ312+AQ383+AQ454+AQ525+AQ596+AQ667</f>
        <v>0</v>
      </c>
      <c r="AR28" s="352">
        <f t="shared" si="14"/>
        <v>0</v>
      </c>
    </row>
    <row r="29" spans="1:44">
      <c r="A29" s="308">
        <f>'KK LRA-LO'!K252</f>
        <v>0</v>
      </c>
      <c r="B29" s="309">
        <f t="shared" si="8"/>
        <v>0</v>
      </c>
      <c r="C29" s="324" t="s">
        <v>828</v>
      </c>
      <c r="D29" s="325">
        <f t="shared" si="9"/>
        <v>0</v>
      </c>
      <c r="E29" s="326">
        <f t="shared" si="9"/>
        <v>0</v>
      </c>
      <c r="F29" s="326">
        <f t="shared" ref="F29:V29" si="74">+F100+F171+F242+F313+F384+F455+F526+F597+F668</f>
        <v>0</v>
      </c>
      <c r="G29" s="326">
        <f t="shared" si="74"/>
        <v>0</v>
      </c>
      <c r="H29" s="326">
        <f t="shared" si="74"/>
        <v>0</v>
      </c>
      <c r="I29" s="326">
        <f t="shared" si="74"/>
        <v>0</v>
      </c>
      <c r="J29" s="326">
        <f t="shared" si="74"/>
        <v>0</v>
      </c>
      <c r="K29" s="326">
        <f t="shared" si="74"/>
        <v>0</v>
      </c>
      <c r="L29" s="326">
        <f t="shared" si="74"/>
        <v>0</v>
      </c>
      <c r="M29" s="326">
        <f t="shared" si="74"/>
        <v>0</v>
      </c>
      <c r="N29" s="326">
        <f t="shared" si="74"/>
        <v>0</v>
      </c>
      <c r="O29" s="326">
        <f t="shared" si="74"/>
        <v>0</v>
      </c>
      <c r="P29" s="326">
        <f t="shared" si="74"/>
        <v>0</v>
      </c>
      <c r="Q29" s="326">
        <f t="shared" si="74"/>
        <v>0</v>
      </c>
      <c r="R29" s="326">
        <f t="shared" si="74"/>
        <v>0</v>
      </c>
      <c r="S29" s="326">
        <f t="shared" si="74"/>
        <v>0</v>
      </c>
      <c r="T29" s="326">
        <f t="shared" si="74"/>
        <v>0</v>
      </c>
      <c r="U29" s="326">
        <f t="shared" si="74"/>
        <v>0</v>
      </c>
      <c r="V29" s="326">
        <f t="shared" si="74"/>
        <v>0</v>
      </c>
      <c r="W29" s="337">
        <f t="shared" si="16"/>
        <v>0</v>
      </c>
      <c r="X29" s="326">
        <f t="shared" ref="X29:AN29" si="75">+X100+X171+X242+X313+X384+X455+X526+X597+X668</f>
        <v>0</v>
      </c>
      <c r="Y29" s="326">
        <f t="shared" si="75"/>
        <v>0</v>
      </c>
      <c r="Z29" s="326">
        <f t="shared" si="75"/>
        <v>0</v>
      </c>
      <c r="AA29" s="326">
        <f t="shared" si="75"/>
        <v>0</v>
      </c>
      <c r="AB29" s="326">
        <f t="shared" si="75"/>
        <v>0</v>
      </c>
      <c r="AC29" s="326">
        <f t="shared" si="75"/>
        <v>0</v>
      </c>
      <c r="AD29" s="326">
        <f t="shared" si="75"/>
        <v>0</v>
      </c>
      <c r="AE29" s="326">
        <f t="shared" si="75"/>
        <v>0</v>
      </c>
      <c r="AF29" s="326">
        <f t="shared" si="75"/>
        <v>0</v>
      </c>
      <c r="AG29" s="326">
        <f t="shared" si="75"/>
        <v>0</v>
      </c>
      <c r="AH29" s="326">
        <f t="shared" si="75"/>
        <v>0</v>
      </c>
      <c r="AI29" s="326">
        <f t="shared" si="75"/>
        <v>0</v>
      </c>
      <c r="AJ29" s="326">
        <f t="shared" si="75"/>
        <v>0</v>
      </c>
      <c r="AK29" s="326">
        <f t="shared" si="75"/>
        <v>0</v>
      </c>
      <c r="AL29" s="326">
        <f t="shared" si="75"/>
        <v>0</v>
      </c>
      <c r="AM29" s="326">
        <f t="shared" si="75"/>
        <v>0</v>
      </c>
      <c r="AN29" s="326">
        <f t="shared" si="75"/>
        <v>0</v>
      </c>
      <c r="AO29" s="337">
        <f t="shared" si="18"/>
        <v>0</v>
      </c>
      <c r="AP29" s="325">
        <f t="shared" si="12"/>
        <v>0</v>
      </c>
      <c r="AQ29" s="326">
        <f t="shared" ref="AQ29" si="76">+AQ100+AQ171+AQ242+AQ313+AQ384+AQ455+AQ526+AQ597+AQ668</f>
        <v>0</v>
      </c>
      <c r="AR29" s="352">
        <f t="shared" si="14"/>
        <v>0</v>
      </c>
    </row>
    <row r="30" spans="1:44">
      <c r="A30" s="308"/>
      <c r="B30" s="309"/>
      <c r="C30" s="322" t="s">
        <v>831</v>
      </c>
      <c r="D30" s="323">
        <f>SUM(D31:D35)</f>
        <v>0</v>
      </c>
      <c r="E30" s="323">
        <f>SUM(E31:E35)</f>
        <v>0</v>
      </c>
      <c r="F30" s="323">
        <f t="shared" ref="F30:X30" si="77">SUM(F31:F35)</f>
        <v>0</v>
      </c>
      <c r="G30" s="323">
        <f t="shared" si="77"/>
        <v>0</v>
      </c>
      <c r="H30" s="323">
        <f t="shared" si="77"/>
        <v>0</v>
      </c>
      <c r="I30" s="323">
        <f t="shared" si="77"/>
        <v>0</v>
      </c>
      <c r="J30" s="323">
        <f t="shared" si="77"/>
        <v>0</v>
      </c>
      <c r="K30" s="323">
        <f t="shared" si="77"/>
        <v>0</v>
      </c>
      <c r="L30" s="323">
        <f t="shared" si="77"/>
        <v>0</v>
      </c>
      <c r="M30" s="323">
        <f t="shared" si="77"/>
        <v>0</v>
      </c>
      <c r="N30" s="323">
        <f t="shared" si="77"/>
        <v>0</v>
      </c>
      <c r="O30" s="323">
        <f t="shared" si="77"/>
        <v>0</v>
      </c>
      <c r="P30" s="323">
        <f t="shared" si="77"/>
        <v>0</v>
      </c>
      <c r="Q30" s="323">
        <f t="shared" si="77"/>
        <v>0</v>
      </c>
      <c r="R30" s="323">
        <f t="shared" si="77"/>
        <v>0</v>
      </c>
      <c r="S30" s="323">
        <f t="shared" si="77"/>
        <v>0</v>
      </c>
      <c r="T30" s="323">
        <f t="shared" si="77"/>
        <v>0</v>
      </c>
      <c r="U30" s="323">
        <f t="shared" si="77"/>
        <v>0</v>
      </c>
      <c r="V30" s="323">
        <f t="shared" si="77"/>
        <v>0</v>
      </c>
      <c r="W30" s="336">
        <f t="shared" si="77"/>
        <v>0</v>
      </c>
      <c r="X30" s="323">
        <f t="shared" si="77"/>
        <v>0</v>
      </c>
      <c r="Y30" s="323">
        <f t="shared" ref="Y30:AO30" si="78">SUM(Y31:Y35)</f>
        <v>0</v>
      </c>
      <c r="Z30" s="323">
        <f t="shared" si="78"/>
        <v>0</v>
      </c>
      <c r="AA30" s="323">
        <f t="shared" si="78"/>
        <v>0</v>
      </c>
      <c r="AB30" s="323">
        <f t="shared" si="78"/>
        <v>0</v>
      </c>
      <c r="AC30" s="323">
        <f t="shared" si="78"/>
        <v>0</v>
      </c>
      <c r="AD30" s="323">
        <f t="shared" si="78"/>
        <v>0</v>
      </c>
      <c r="AE30" s="323">
        <f t="shared" si="78"/>
        <v>0</v>
      </c>
      <c r="AF30" s="323">
        <f t="shared" si="78"/>
        <v>0</v>
      </c>
      <c r="AG30" s="323">
        <f t="shared" si="78"/>
        <v>0</v>
      </c>
      <c r="AH30" s="323">
        <f t="shared" si="78"/>
        <v>0</v>
      </c>
      <c r="AI30" s="323">
        <f t="shared" si="78"/>
        <v>0</v>
      </c>
      <c r="AJ30" s="323">
        <f t="shared" si="78"/>
        <v>0</v>
      </c>
      <c r="AK30" s="323">
        <f t="shared" si="78"/>
        <v>0</v>
      </c>
      <c r="AL30" s="323">
        <f t="shared" si="78"/>
        <v>0</v>
      </c>
      <c r="AM30" s="323">
        <f t="shared" si="78"/>
        <v>0</v>
      </c>
      <c r="AN30" s="323">
        <f t="shared" si="78"/>
        <v>0</v>
      </c>
      <c r="AO30" s="336">
        <f t="shared" si="78"/>
        <v>0</v>
      </c>
      <c r="AP30" s="323">
        <f t="shared" ref="AP30:AR30" si="79">SUM(AP31:AP35)</f>
        <v>0</v>
      </c>
      <c r="AQ30" s="350">
        <f t="shared" si="79"/>
        <v>0</v>
      </c>
      <c r="AR30" s="351">
        <f t="shared" si="79"/>
        <v>0</v>
      </c>
    </row>
    <row r="31" spans="1:44">
      <c r="A31" s="308">
        <f>'KK LRA-LO'!K255</f>
        <v>0</v>
      </c>
      <c r="B31" s="309">
        <f t="shared" ref="B31:B35" si="80">E31-A31</f>
        <v>0</v>
      </c>
      <c r="C31" s="324" t="s">
        <v>835</v>
      </c>
      <c r="D31" s="325">
        <f t="shared" si="9"/>
        <v>0</v>
      </c>
      <c r="E31" s="326">
        <f t="shared" ref="E31:V31" si="81">+E102+E173+E244+E315+E386+E457+E528+E599+E670</f>
        <v>0</v>
      </c>
      <c r="F31" s="326">
        <f t="shared" si="81"/>
        <v>0</v>
      </c>
      <c r="G31" s="326">
        <f t="shared" si="81"/>
        <v>0</v>
      </c>
      <c r="H31" s="326">
        <f t="shared" si="81"/>
        <v>0</v>
      </c>
      <c r="I31" s="326">
        <f t="shared" si="81"/>
        <v>0</v>
      </c>
      <c r="J31" s="326">
        <f t="shared" si="81"/>
        <v>0</v>
      </c>
      <c r="K31" s="326">
        <f t="shared" si="81"/>
        <v>0</v>
      </c>
      <c r="L31" s="326">
        <f t="shared" si="81"/>
        <v>0</v>
      </c>
      <c r="M31" s="326">
        <f t="shared" si="81"/>
        <v>0</v>
      </c>
      <c r="N31" s="326">
        <f t="shared" si="81"/>
        <v>0</v>
      </c>
      <c r="O31" s="326">
        <f t="shared" si="81"/>
        <v>0</v>
      </c>
      <c r="P31" s="326">
        <f t="shared" si="81"/>
        <v>0</v>
      </c>
      <c r="Q31" s="326">
        <f t="shared" si="81"/>
        <v>0</v>
      </c>
      <c r="R31" s="326">
        <f t="shared" si="81"/>
        <v>0</v>
      </c>
      <c r="S31" s="326">
        <f t="shared" si="81"/>
        <v>0</v>
      </c>
      <c r="T31" s="326">
        <f t="shared" si="81"/>
        <v>0</v>
      </c>
      <c r="U31" s="326">
        <f t="shared" si="81"/>
        <v>0</v>
      </c>
      <c r="V31" s="326">
        <f t="shared" si="81"/>
        <v>0</v>
      </c>
      <c r="W31" s="337">
        <f>SUM(E31:V31)</f>
        <v>0</v>
      </c>
      <c r="X31" s="326">
        <f t="shared" ref="X31:AN31" si="82">+X102+X173+X244+X315+X386+X457+X528+X599+X670</f>
        <v>0</v>
      </c>
      <c r="Y31" s="326">
        <f t="shared" si="82"/>
        <v>0</v>
      </c>
      <c r="Z31" s="326">
        <f t="shared" si="82"/>
        <v>0</v>
      </c>
      <c r="AA31" s="326">
        <f t="shared" si="82"/>
        <v>0</v>
      </c>
      <c r="AB31" s="326">
        <f t="shared" si="82"/>
        <v>0</v>
      </c>
      <c r="AC31" s="326">
        <f t="shared" si="82"/>
        <v>0</v>
      </c>
      <c r="AD31" s="326">
        <f t="shared" si="82"/>
        <v>0</v>
      </c>
      <c r="AE31" s="326">
        <f t="shared" si="82"/>
        <v>0</v>
      </c>
      <c r="AF31" s="326">
        <f t="shared" si="82"/>
        <v>0</v>
      </c>
      <c r="AG31" s="326">
        <f t="shared" si="82"/>
        <v>0</v>
      </c>
      <c r="AH31" s="326">
        <f t="shared" si="82"/>
        <v>0</v>
      </c>
      <c r="AI31" s="326">
        <f t="shared" si="82"/>
        <v>0</v>
      </c>
      <c r="AJ31" s="326">
        <f t="shared" si="82"/>
        <v>0</v>
      </c>
      <c r="AK31" s="326">
        <f t="shared" si="82"/>
        <v>0</v>
      </c>
      <c r="AL31" s="326">
        <f t="shared" si="82"/>
        <v>0</v>
      </c>
      <c r="AM31" s="326">
        <f t="shared" si="82"/>
        <v>0</v>
      </c>
      <c r="AN31" s="326">
        <f t="shared" si="82"/>
        <v>0</v>
      </c>
      <c r="AO31" s="337">
        <f>SUM(X31:AN31)</f>
        <v>0</v>
      </c>
      <c r="AP31" s="325">
        <f>+D31+W31-AO31</f>
        <v>0</v>
      </c>
      <c r="AQ31" s="326">
        <f t="shared" ref="AQ31" si="83">+AQ102+AQ173+AQ244+AQ315+AQ386+AQ457+AQ528+AQ599+AQ670</f>
        <v>0</v>
      </c>
      <c r="AR31" s="352">
        <f t="shared" ref="AR31:AR35" si="84">+AP31-AQ31</f>
        <v>0</v>
      </c>
    </row>
    <row r="32" spans="1:44">
      <c r="A32" s="308"/>
      <c r="B32" s="309">
        <f t="shared" si="80"/>
        <v>0</v>
      </c>
      <c r="C32" s="324" t="s">
        <v>1017</v>
      </c>
      <c r="D32" s="325">
        <f t="shared" si="9"/>
        <v>0</v>
      </c>
      <c r="E32" s="326">
        <f t="shared" ref="E32:V32" si="85">+E103+E174+E245+E316+E387+E458+E529+E600+E671</f>
        <v>0</v>
      </c>
      <c r="F32" s="326">
        <f t="shared" si="85"/>
        <v>0</v>
      </c>
      <c r="G32" s="326">
        <f t="shared" si="85"/>
        <v>0</v>
      </c>
      <c r="H32" s="326">
        <f t="shared" si="85"/>
        <v>0</v>
      </c>
      <c r="I32" s="326">
        <f t="shared" si="85"/>
        <v>0</v>
      </c>
      <c r="J32" s="326">
        <f t="shared" si="85"/>
        <v>0</v>
      </c>
      <c r="K32" s="326">
        <f t="shared" si="85"/>
        <v>0</v>
      </c>
      <c r="L32" s="326">
        <f t="shared" si="85"/>
        <v>0</v>
      </c>
      <c r="M32" s="326">
        <f t="shared" si="85"/>
        <v>0</v>
      </c>
      <c r="N32" s="326">
        <f t="shared" si="85"/>
        <v>0</v>
      </c>
      <c r="O32" s="326">
        <f t="shared" si="85"/>
        <v>0</v>
      </c>
      <c r="P32" s="326">
        <f t="shared" si="85"/>
        <v>0</v>
      </c>
      <c r="Q32" s="326">
        <f t="shared" si="85"/>
        <v>0</v>
      </c>
      <c r="R32" s="326">
        <f t="shared" si="85"/>
        <v>0</v>
      </c>
      <c r="S32" s="326">
        <f t="shared" si="85"/>
        <v>0</v>
      </c>
      <c r="T32" s="326">
        <f t="shared" si="85"/>
        <v>0</v>
      </c>
      <c r="U32" s="326">
        <f t="shared" si="85"/>
        <v>0</v>
      </c>
      <c r="V32" s="326">
        <f t="shared" si="85"/>
        <v>0</v>
      </c>
      <c r="W32" s="337">
        <f t="shared" ref="W32:W35" si="86">SUM(E32:V32)</f>
        <v>0</v>
      </c>
      <c r="X32" s="326">
        <f t="shared" ref="X32:AN32" si="87">+X103+X174+X245+X316+X387+X458+X529+X600+X671</f>
        <v>0</v>
      </c>
      <c r="Y32" s="326">
        <f t="shared" si="87"/>
        <v>0</v>
      </c>
      <c r="Z32" s="326">
        <f t="shared" si="87"/>
        <v>0</v>
      </c>
      <c r="AA32" s="326">
        <f t="shared" si="87"/>
        <v>0</v>
      </c>
      <c r="AB32" s="326">
        <f t="shared" si="87"/>
        <v>0</v>
      </c>
      <c r="AC32" s="326">
        <f t="shared" si="87"/>
        <v>0</v>
      </c>
      <c r="AD32" s="326">
        <f t="shared" si="87"/>
        <v>0</v>
      </c>
      <c r="AE32" s="326">
        <f t="shared" si="87"/>
        <v>0</v>
      </c>
      <c r="AF32" s="326">
        <f t="shared" si="87"/>
        <v>0</v>
      </c>
      <c r="AG32" s="326">
        <f t="shared" si="87"/>
        <v>0</v>
      </c>
      <c r="AH32" s="326">
        <f t="shared" si="87"/>
        <v>0</v>
      </c>
      <c r="AI32" s="326">
        <f t="shared" si="87"/>
        <v>0</v>
      </c>
      <c r="AJ32" s="326">
        <f t="shared" si="87"/>
        <v>0</v>
      </c>
      <c r="AK32" s="326">
        <f t="shared" si="87"/>
        <v>0</v>
      </c>
      <c r="AL32" s="326">
        <f t="shared" si="87"/>
        <v>0</v>
      </c>
      <c r="AM32" s="326">
        <f t="shared" si="87"/>
        <v>0</v>
      </c>
      <c r="AN32" s="326">
        <f t="shared" si="87"/>
        <v>0</v>
      </c>
      <c r="AO32" s="337">
        <f t="shared" ref="AO32:AO35" si="88">SUM(X32:AN32)</f>
        <v>0</v>
      </c>
      <c r="AP32" s="325">
        <f>+D32+W32-AO32</f>
        <v>0</v>
      </c>
      <c r="AQ32" s="326">
        <f t="shared" ref="AQ32" si="89">+AQ103+AQ174+AQ245+AQ316+AQ387+AQ458+AQ529+AQ600+AQ671</f>
        <v>0</v>
      </c>
      <c r="AR32" s="352">
        <f t="shared" si="84"/>
        <v>0</v>
      </c>
    </row>
    <row r="33" spans="1:44">
      <c r="A33" s="308">
        <f>'KK LRA-LO'!K256</f>
        <v>0</v>
      </c>
      <c r="B33" s="309">
        <f t="shared" si="80"/>
        <v>0</v>
      </c>
      <c r="C33" s="324" t="s">
        <v>838</v>
      </c>
      <c r="D33" s="325">
        <f t="shared" si="9"/>
        <v>0</v>
      </c>
      <c r="E33" s="326">
        <f t="shared" ref="E33:V33" si="90">+E104+E175+E246+E317+E388+E459+E530+E601+E672</f>
        <v>0</v>
      </c>
      <c r="F33" s="326">
        <f t="shared" si="90"/>
        <v>0</v>
      </c>
      <c r="G33" s="326">
        <f t="shared" si="90"/>
        <v>0</v>
      </c>
      <c r="H33" s="326">
        <f t="shared" si="90"/>
        <v>0</v>
      </c>
      <c r="I33" s="326">
        <f t="shared" si="90"/>
        <v>0</v>
      </c>
      <c r="J33" s="326">
        <f t="shared" si="90"/>
        <v>0</v>
      </c>
      <c r="K33" s="326">
        <f t="shared" si="90"/>
        <v>0</v>
      </c>
      <c r="L33" s="326">
        <f t="shared" si="90"/>
        <v>0</v>
      </c>
      <c r="M33" s="326">
        <f t="shared" si="90"/>
        <v>0</v>
      </c>
      <c r="N33" s="326">
        <f t="shared" si="90"/>
        <v>0</v>
      </c>
      <c r="O33" s="326">
        <f t="shared" si="90"/>
        <v>0</v>
      </c>
      <c r="P33" s="326">
        <f t="shared" si="90"/>
        <v>0</v>
      </c>
      <c r="Q33" s="326">
        <f t="shared" si="90"/>
        <v>0</v>
      </c>
      <c r="R33" s="326">
        <f t="shared" si="90"/>
        <v>0</v>
      </c>
      <c r="S33" s="326">
        <f t="shared" si="90"/>
        <v>0</v>
      </c>
      <c r="T33" s="326">
        <f t="shared" si="90"/>
        <v>0</v>
      </c>
      <c r="U33" s="326">
        <f t="shared" si="90"/>
        <v>0</v>
      </c>
      <c r="V33" s="326">
        <f t="shared" si="90"/>
        <v>0</v>
      </c>
      <c r="W33" s="337">
        <f t="shared" si="86"/>
        <v>0</v>
      </c>
      <c r="X33" s="326">
        <f t="shared" ref="X33:AN33" si="91">+X104+X175+X246+X317+X388+X459+X530+X601+X672</f>
        <v>0</v>
      </c>
      <c r="Y33" s="326">
        <f t="shared" si="91"/>
        <v>0</v>
      </c>
      <c r="Z33" s="326">
        <f t="shared" si="91"/>
        <v>0</v>
      </c>
      <c r="AA33" s="326">
        <f t="shared" si="91"/>
        <v>0</v>
      </c>
      <c r="AB33" s="326">
        <f t="shared" si="91"/>
        <v>0</v>
      </c>
      <c r="AC33" s="326">
        <f t="shared" si="91"/>
        <v>0</v>
      </c>
      <c r="AD33" s="326">
        <f t="shared" si="91"/>
        <v>0</v>
      </c>
      <c r="AE33" s="326">
        <f t="shared" si="91"/>
        <v>0</v>
      </c>
      <c r="AF33" s="326">
        <f t="shared" si="91"/>
        <v>0</v>
      </c>
      <c r="AG33" s="326">
        <f t="shared" si="91"/>
        <v>0</v>
      </c>
      <c r="AH33" s="326">
        <f t="shared" si="91"/>
        <v>0</v>
      </c>
      <c r="AI33" s="326">
        <f t="shared" si="91"/>
        <v>0</v>
      </c>
      <c r="AJ33" s="326">
        <f t="shared" si="91"/>
        <v>0</v>
      </c>
      <c r="AK33" s="326">
        <f t="shared" si="91"/>
        <v>0</v>
      </c>
      <c r="AL33" s="326">
        <f t="shared" si="91"/>
        <v>0</v>
      </c>
      <c r="AM33" s="326">
        <f t="shared" si="91"/>
        <v>0</v>
      </c>
      <c r="AN33" s="326">
        <f t="shared" si="91"/>
        <v>0</v>
      </c>
      <c r="AO33" s="337">
        <f t="shared" si="88"/>
        <v>0</v>
      </c>
      <c r="AP33" s="325">
        <f>+D33+W33-AO33</f>
        <v>0</v>
      </c>
      <c r="AQ33" s="326">
        <f t="shared" ref="AQ33" si="92">+AQ104+AQ175+AQ246+AQ317+AQ388+AQ459+AQ530+AQ601+AQ672</f>
        <v>0</v>
      </c>
      <c r="AR33" s="352">
        <f t="shared" si="84"/>
        <v>0</v>
      </c>
    </row>
    <row r="34" spans="1:44">
      <c r="A34" s="308">
        <f>'KK LRA-LO'!K257</f>
        <v>0</v>
      </c>
      <c r="B34" s="309">
        <f t="shared" si="80"/>
        <v>0</v>
      </c>
      <c r="C34" s="324" t="s">
        <v>842</v>
      </c>
      <c r="D34" s="325">
        <f t="shared" si="9"/>
        <v>0</v>
      </c>
      <c r="E34" s="326">
        <f t="shared" ref="E34:V34" si="93">+E105+E176+E247+E318+E389+E460+E531+E602+E673</f>
        <v>0</v>
      </c>
      <c r="F34" s="326">
        <f t="shared" si="93"/>
        <v>0</v>
      </c>
      <c r="G34" s="326">
        <f t="shared" si="93"/>
        <v>0</v>
      </c>
      <c r="H34" s="326">
        <f t="shared" si="93"/>
        <v>0</v>
      </c>
      <c r="I34" s="326">
        <f t="shared" si="93"/>
        <v>0</v>
      </c>
      <c r="J34" s="326">
        <f t="shared" si="93"/>
        <v>0</v>
      </c>
      <c r="K34" s="326">
        <f t="shared" si="93"/>
        <v>0</v>
      </c>
      <c r="L34" s="326">
        <f t="shared" si="93"/>
        <v>0</v>
      </c>
      <c r="M34" s="326">
        <f t="shared" si="93"/>
        <v>0</v>
      </c>
      <c r="N34" s="326">
        <f t="shared" si="93"/>
        <v>0</v>
      </c>
      <c r="O34" s="326">
        <f t="shared" si="93"/>
        <v>0</v>
      </c>
      <c r="P34" s="326">
        <f t="shared" si="93"/>
        <v>0</v>
      </c>
      <c r="Q34" s="326">
        <f t="shared" si="93"/>
        <v>0</v>
      </c>
      <c r="R34" s="326">
        <f t="shared" si="93"/>
        <v>0</v>
      </c>
      <c r="S34" s="326">
        <f t="shared" si="93"/>
        <v>0</v>
      </c>
      <c r="T34" s="326">
        <f t="shared" si="93"/>
        <v>0</v>
      </c>
      <c r="U34" s="326">
        <f t="shared" si="93"/>
        <v>0</v>
      </c>
      <c r="V34" s="326">
        <f t="shared" si="93"/>
        <v>0</v>
      </c>
      <c r="W34" s="337">
        <f t="shared" si="86"/>
        <v>0</v>
      </c>
      <c r="X34" s="326">
        <f t="shared" ref="X34:AN34" si="94">+X105+X176+X247+X318+X389+X460+X531+X602+X673</f>
        <v>0</v>
      </c>
      <c r="Y34" s="326">
        <f t="shared" si="94"/>
        <v>0</v>
      </c>
      <c r="Z34" s="326">
        <f t="shared" si="94"/>
        <v>0</v>
      </c>
      <c r="AA34" s="326">
        <f t="shared" si="94"/>
        <v>0</v>
      </c>
      <c r="AB34" s="326">
        <f t="shared" si="94"/>
        <v>0</v>
      </c>
      <c r="AC34" s="326">
        <f t="shared" si="94"/>
        <v>0</v>
      </c>
      <c r="AD34" s="326">
        <f t="shared" si="94"/>
        <v>0</v>
      </c>
      <c r="AE34" s="326">
        <f t="shared" si="94"/>
        <v>0</v>
      </c>
      <c r="AF34" s="326">
        <f t="shared" si="94"/>
        <v>0</v>
      </c>
      <c r="AG34" s="326">
        <f t="shared" si="94"/>
        <v>0</v>
      </c>
      <c r="AH34" s="326">
        <f t="shared" si="94"/>
        <v>0</v>
      </c>
      <c r="AI34" s="326">
        <f t="shared" si="94"/>
        <v>0</v>
      </c>
      <c r="AJ34" s="326">
        <f t="shared" si="94"/>
        <v>0</v>
      </c>
      <c r="AK34" s="326">
        <f t="shared" si="94"/>
        <v>0</v>
      </c>
      <c r="AL34" s="326">
        <f t="shared" si="94"/>
        <v>0</v>
      </c>
      <c r="AM34" s="326">
        <f t="shared" si="94"/>
        <v>0</v>
      </c>
      <c r="AN34" s="326">
        <f t="shared" si="94"/>
        <v>0</v>
      </c>
      <c r="AO34" s="337">
        <f t="shared" si="88"/>
        <v>0</v>
      </c>
      <c r="AP34" s="325">
        <f>+D34+W34-AO34</f>
        <v>0</v>
      </c>
      <c r="AQ34" s="326">
        <f t="shared" ref="AQ34" si="95">+AQ105+AQ176+AQ247+AQ318+AQ389+AQ460+AQ531+AQ602+AQ673</f>
        <v>0</v>
      </c>
      <c r="AR34" s="352">
        <f t="shared" si="84"/>
        <v>0</v>
      </c>
    </row>
    <row r="35" spans="1:44">
      <c r="A35" s="308">
        <f>'KK LRA-LO'!K258</f>
        <v>0</v>
      </c>
      <c r="B35" s="309">
        <f t="shared" si="80"/>
        <v>0</v>
      </c>
      <c r="C35" s="324" t="s">
        <v>845</v>
      </c>
      <c r="D35" s="325">
        <f t="shared" si="9"/>
        <v>0</v>
      </c>
      <c r="E35" s="326">
        <f t="shared" ref="E35:V35" si="96">+E106+E177+E248+E319+E390+E461+E532+E603+E674</f>
        <v>0</v>
      </c>
      <c r="F35" s="326">
        <f t="shared" si="96"/>
        <v>0</v>
      </c>
      <c r="G35" s="326">
        <f t="shared" si="96"/>
        <v>0</v>
      </c>
      <c r="H35" s="326">
        <f t="shared" si="96"/>
        <v>0</v>
      </c>
      <c r="I35" s="326">
        <f t="shared" si="96"/>
        <v>0</v>
      </c>
      <c r="J35" s="326">
        <f t="shared" si="96"/>
        <v>0</v>
      </c>
      <c r="K35" s="326">
        <f t="shared" si="96"/>
        <v>0</v>
      </c>
      <c r="L35" s="326">
        <f t="shared" si="96"/>
        <v>0</v>
      </c>
      <c r="M35" s="326">
        <f t="shared" si="96"/>
        <v>0</v>
      </c>
      <c r="N35" s="326">
        <f t="shared" si="96"/>
        <v>0</v>
      </c>
      <c r="O35" s="326">
        <f t="shared" si="96"/>
        <v>0</v>
      </c>
      <c r="P35" s="326">
        <f t="shared" si="96"/>
        <v>0</v>
      </c>
      <c r="Q35" s="326">
        <f t="shared" si="96"/>
        <v>0</v>
      </c>
      <c r="R35" s="326">
        <f t="shared" si="96"/>
        <v>0</v>
      </c>
      <c r="S35" s="326">
        <f t="shared" si="96"/>
        <v>0</v>
      </c>
      <c r="T35" s="326">
        <f t="shared" si="96"/>
        <v>0</v>
      </c>
      <c r="U35" s="326">
        <f t="shared" si="96"/>
        <v>0</v>
      </c>
      <c r="V35" s="326">
        <f t="shared" si="96"/>
        <v>0</v>
      </c>
      <c r="W35" s="337">
        <f t="shared" si="86"/>
        <v>0</v>
      </c>
      <c r="X35" s="326">
        <f t="shared" ref="X35:AN35" si="97">+X106+X177+X248+X319+X390+X461+X532+X603+X674</f>
        <v>0</v>
      </c>
      <c r="Y35" s="326">
        <f t="shared" si="97"/>
        <v>0</v>
      </c>
      <c r="Z35" s="326">
        <f t="shared" si="97"/>
        <v>0</v>
      </c>
      <c r="AA35" s="326">
        <f t="shared" si="97"/>
        <v>0</v>
      </c>
      <c r="AB35" s="326">
        <f t="shared" si="97"/>
        <v>0</v>
      </c>
      <c r="AC35" s="326">
        <f t="shared" si="97"/>
        <v>0</v>
      </c>
      <c r="AD35" s="326">
        <f t="shared" si="97"/>
        <v>0</v>
      </c>
      <c r="AE35" s="326">
        <f t="shared" si="97"/>
        <v>0</v>
      </c>
      <c r="AF35" s="326">
        <f t="shared" si="97"/>
        <v>0</v>
      </c>
      <c r="AG35" s="326">
        <f t="shared" si="97"/>
        <v>0</v>
      </c>
      <c r="AH35" s="326">
        <f t="shared" si="97"/>
        <v>0</v>
      </c>
      <c r="AI35" s="326">
        <f t="shared" si="97"/>
        <v>0</v>
      </c>
      <c r="AJ35" s="326">
        <f t="shared" si="97"/>
        <v>0</v>
      </c>
      <c r="AK35" s="326">
        <f t="shared" si="97"/>
        <v>0</v>
      </c>
      <c r="AL35" s="326">
        <f t="shared" si="97"/>
        <v>0</v>
      </c>
      <c r="AM35" s="326">
        <f t="shared" si="97"/>
        <v>0</v>
      </c>
      <c r="AN35" s="326">
        <f t="shared" si="97"/>
        <v>0</v>
      </c>
      <c r="AO35" s="337">
        <f t="shared" si="88"/>
        <v>0</v>
      </c>
      <c r="AP35" s="325">
        <f>+D35+W35-AO35</f>
        <v>0</v>
      </c>
      <c r="AQ35" s="326">
        <f t="shared" ref="AQ35" si="98">+AQ106+AQ177+AQ248+AQ319+AQ390+AQ461+AQ532+AQ603+AQ674</f>
        <v>0</v>
      </c>
      <c r="AR35" s="352">
        <f t="shared" si="84"/>
        <v>0</v>
      </c>
    </row>
    <row r="36" spans="1:44">
      <c r="A36" s="308"/>
      <c r="B36" s="309"/>
      <c r="C36" s="322" t="s">
        <v>849</v>
      </c>
      <c r="D36" s="323">
        <f>SUM(D37:D41)</f>
        <v>0</v>
      </c>
      <c r="E36" s="323">
        <f>SUM(E37:E41)</f>
        <v>0</v>
      </c>
      <c r="F36" s="323">
        <f t="shared" ref="F36:T36" si="99">SUM(F37:F41)</f>
        <v>0</v>
      </c>
      <c r="G36" s="323">
        <f t="shared" si="99"/>
        <v>0</v>
      </c>
      <c r="H36" s="323">
        <f t="shared" si="99"/>
        <v>0</v>
      </c>
      <c r="I36" s="323">
        <f t="shared" si="99"/>
        <v>0</v>
      </c>
      <c r="J36" s="323">
        <f t="shared" si="99"/>
        <v>0</v>
      </c>
      <c r="K36" s="323">
        <f t="shared" si="99"/>
        <v>0</v>
      </c>
      <c r="L36" s="323">
        <f t="shared" si="99"/>
        <v>0</v>
      </c>
      <c r="M36" s="323">
        <f t="shared" si="99"/>
        <v>0</v>
      </c>
      <c r="N36" s="323">
        <f t="shared" si="99"/>
        <v>0</v>
      </c>
      <c r="O36" s="323">
        <f t="shared" si="99"/>
        <v>0</v>
      </c>
      <c r="P36" s="323">
        <f t="shared" si="99"/>
        <v>0</v>
      </c>
      <c r="Q36" s="323">
        <f t="shared" si="99"/>
        <v>0</v>
      </c>
      <c r="R36" s="323">
        <f t="shared" si="99"/>
        <v>0</v>
      </c>
      <c r="S36" s="323">
        <f t="shared" si="99"/>
        <v>0</v>
      </c>
      <c r="T36" s="323">
        <f t="shared" si="99"/>
        <v>0</v>
      </c>
      <c r="U36" s="323"/>
      <c r="V36" s="323">
        <f>SUM(V37:V41)</f>
        <v>0</v>
      </c>
      <c r="W36" s="336">
        <f>SUM(W37:W41)</f>
        <v>0</v>
      </c>
      <c r="X36" s="323">
        <f>SUM(X37:X41)</f>
        <v>0</v>
      </c>
      <c r="Y36" s="323">
        <f t="shared" ref="Y36:AO36" si="100">SUM(Y37:Y41)</f>
        <v>0</v>
      </c>
      <c r="Z36" s="323">
        <f t="shared" si="100"/>
        <v>0</v>
      </c>
      <c r="AA36" s="323">
        <f t="shared" si="100"/>
        <v>0</v>
      </c>
      <c r="AB36" s="323">
        <f t="shared" si="100"/>
        <v>0</v>
      </c>
      <c r="AC36" s="323">
        <f t="shared" si="100"/>
        <v>0</v>
      </c>
      <c r="AD36" s="323">
        <f t="shared" si="100"/>
        <v>0</v>
      </c>
      <c r="AE36" s="323">
        <f t="shared" si="100"/>
        <v>0</v>
      </c>
      <c r="AF36" s="323">
        <f t="shared" si="100"/>
        <v>0</v>
      </c>
      <c r="AG36" s="323">
        <f t="shared" si="100"/>
        <v>0</v>
      </c>
      <c r="AH36" s="323">
        <f t="shared" si="100"/>
        <v>0</v>
      </c>
      <c r="AI36" s="323">
        <f t="shared" si="100"/>
        <v>0</v>
      </c>
      <c r="AJ36" s="323">
        <f t="shared" si="100"/>
        <v>0</v>
      </c>
      <c r="AK36" s="323">
        <f t="shared" si="100"/>
        <v>0</v>
      </c>
      <c r="AL36" s="323">
        <f t="shared" si="100"/>
        <v>0</v>
      </c>
      <c r="AM36" s="323">
        <f t="shared" si="100"/>
        <v>0</v>
      </c>
      <c r="AN36" s="323">
        <f t="shared" si="100"/>
        <v>0</v>
      </c>
      <c r="AO36" s="336">
        <f t="shared" si="100"/>
        <v>0</v>
      </c>
      <c r="AP36" s="323">
        <f t="shared" ref="AP36:AR36" si="101">SUM(AP37:AP41)</f>
        <v>0</v>
      </c>
      <c r="AQ36" s="350">
        <f t="shared" si="101"/>
        <v>0</v>
      </c>
      <c r="AR36" s="351">
        <f t="shared" si="101"/>
        <v>0</v>
      </c>
    </row>
    <row r="37" spans="1:44">
      <c r="A37" s="308">
        <f>'KK LRA-LO'!K260</f>
        <v>0</v>
      </c>
      <c r="B37" s="309">
        <f t="shared" ref="B37:B41" si="102">E37-A37</f>
        <v>0</v>
      </c>
      <c r="C37" s="324" t="s">
        <v>853</v>
      </c>
      <c r="D37" s="325">
        <f t="shared" si="9"/>
        <v>0</v>
      </c>
      <c r="E37" s="326">
        <f t="shared" ref="E37:V37" si="103">+E108+E179+E250+E321+E392+E463+E534+E605+E676</f>
        <v>0</v>
      </c>
      <c r="F37" s="326">
        <f t="shared" si="103"/>
        <v>0</v>
      </c>
      <c r="G37" s="326">
        <f t="shared" si="103"/>
        <v>0</v>
      </c>
      <c r="H37" s="326">
        <f t="shared" si="103"/>
        <v>0</v>
      </c>
      <c r="I37" s="326">
        <f t="shared" si="103"/>
        <v>0</v>
      </c>
      <c r="J37" s="326">
        <f t="shared" si="103"/>
        <v>0</v>
      </c>
      <c r="K37" s="326">
        <f t="shared" si="103"/>
        <v>0</v>
      </c>
      <c r="L37" s="326">
        <f t="shared" si="103"/>
        <v>0</v>
      </c>
      <c r="M37" s="326">
        <f t="shared" si="103"/>
        <v>0</v>
      </c>
      <c r="N37" s="326">
        <f t="shared" si="103"/>
        <v>0</v>
      </c>
      <c r="O37" s="326">
        <f t="shared" si="103"/>
        <v>0</v>
      </c>
      <c r="P37" s="326">
        <f t="shared" si="103"/>
        <v>0</v>
      </c>
      <c r="Q37" s="326">
        <f t="shared" si="103"/>
        <v>0</v>
      </c>
      <c r="R37" s="326">
        <f t="shared" si="103"/>
        <v>0</v>
      </c>
      <c r="S37" s="326">
        <f t="shared" si="103"/>
        <v>0</v>
      </c>
      <c r="T37" s="326">
        <f t="shared" si="103"/>
        <v>0</v>
      </c>
      <c r="U37" s="326">
        <f t="shared" si="103"/>
        <v>0</v>
      </c>
      <c r="V37" s="326">
        <f t="shared" si="103"/>
        <v>0</v>
      </c>
      <c r="W37" s="337">
        <f>SUM(E37:V37)</f>
        <v>0</v>
      </c>
      <c r="X37" s="326">
        <f t="shared" ref="X37:AN37" si="104">+X108+X179+X250+X321+X392+X463+X534+X605+X676</f>
        <v>0</v>
      </c>
      <c r="Y37" s="326">
        <f t="shared" si="104"/>
        <v>0</v>
      </c>
      <c r="Z37" s="326">
        <f t="shared" si="104"/>
        <v>0</v>
      </c>
      <c r="AA37" s="326">
        <f t="shared" si="104"/>
        <v>0</v>
      </c>
      <c r="AB37" s="326">
        <f t="shared" si="104"/>
        <v>0</v>
      </c>
      <c r="AC37" s="326">
        <f t="shared" si="104"/>
        <v>0</v>
      </c>
      <c r="AD37" s="326">
        <f t="shared" si="104"/>
        <v>0</v>
      </c>
      <c r="AE37" s="326">
        <f t="shared" si="104"/>
        <v>0</v>
      </c>
      <c r="AF37" s="326">
        <f t="shared" si="104"/>
        <v>0</v>
      </c>
      <c r="AG37" s="326">
        <f t="shared" si="104"/>
        <v>0</v>
      </c>
      <c r="AH37" s="326">
        <f t="shared" si="104"/>
        <v>0</v>
      </c>
      <c r="AI37" s="326">
        <f t="shared" si="104"/>
        <v>0</v>
      </c>
      <c r="AJ37" s="326">
        <f t="shared" si="104"/>
        <v>0</v>
      </c>
      <c r="AK37" s="326">
        <f t="shared" si="104"/>
        <v>0</v>
      </c>
      <c r="AL37" s="326">
        <f t="shared" si="104"/>
        <v>0</v>
      </c>
      <c r="AM37" s="326">
        <f t="shared" si="104"/>
        <v>0</v>
      </c>
      <c r="AN37" s="326">
        <f t="shared" si="104"/>
        <v>0</v>
      </c>
      <c r="AO37" s="337">
        <f>SUM(X37:AN37)</f>
        <v>0</v>
      </c>
      <c r="AP37" s="325">
        <f>+D37+W37-AO37</f>
        <v>0</v>
      </c>
      <c r="AQ37" s="326">
        <f t="shared" ref="AQ37" si="105">+AQ108+AQ179+AQ250+AQ321+AQ392+AQ463+AQ534+AQ605+AQ676</f>
        <v>0</v>
      </c>
      <c r="AR37" s="352">
        <f t="shared" ref="AR37:AR41" si="106">+AP37-AQ37</f>
        <v>0</v>
      </c>
    </row>
    <row r="38" spans="1:44">
      <c r="A38" s="308">
        <f>'KK LRA-LO'!K261</f>
        <v>0</v>
      </c>
      <c r="B38" s="309">
        <f t="shared" si="102"/>
        <v>0</v>
      </c>
      <c r="C38" s="324" t="s">
        <v>857</v>
      </c>
      <c r="D38" s="325">
        <f t="shared" si="9"/>
        <v>0</v>
      </c>
      <c r="E38" s="326">
        <f t="shared" ref="E38:V38" si="107">+E109+E180+E251+E322+E393+E464+E535+E606+E677</f>
        <v>0</v>
      </c>
      <c r="F38" s="326">
        <f t="shared" si="107"/>
        <v>0</v>
      </c>
      <c r="G38" s="326">
        <f t="shared" si="107"/>
        <v>0</v>
      </c>
      <c r="H38" s="326">
        <f t="shared" si="107"/>
        <v>0</v>
      </c>
      <c r="I38" s="326">
        <f t="shared" si="107"/>
        <v>0</v>
      </c>
      <c r="J38" s="326">
        <f t="shared" si="107"/>
        <v>0</v>
      </c>
      <c r="K38" s="326">
        <f t="shared" si="107"/>
        <v>0</v>
      </c>
      <c r="L38" s="326">
        <f t="shared" si="107"/>
        <v>0</v>
      </c>
      <c r="M38" s="326">
        <f t="shared" si="107"/>
        <v>0</v>
      </c>
      <c r="N38" s="326">
        <f t="shared" si="107"/>
        <v>0</v>
      </c>
      <c r="O38" s="326">
        <f t="shared" si="107"/>
        <v>0</v>
      </c>
      <c r="P38" s="326">
        <f t="shared" si="107"/>
        <v>0</v>
      </c>
      <c r="Q38" s="326">
        <f t="shared" si="107"/>
        <v>0</v>
      </c>
      <c r="R38" s="326">
        <f t="shared" si="107"/>
        <v>0</v>
      </c>
      <c r="S38" s="326">
        <f t="shared" si="107"/>
        <v>0</v>
      </c>
      <c r="T38" s="326">
        <f t="shared" si="107"/>
        <v>0</v>
      </c>
      <c r="U38" s="326">
        <f t="shared" si="107"/>
        <v>0</v>
      </c>
      <c r="V38" s="326">
        <f t="shared" si="107"/>
        <v>0</v>
      </c>
      <c r="W38" s="337">
        <f t="shared" ref="W38:W41" si="108">SUM(E38:V38)</f>
        <v>0</v>
      </c>
      <c r="X38" s="326">
        <f t="shared" ref="X38:AN38" si="109">+X109+X180+X251+X322+X393+X464+X535+X606+X677</f>
        <v>0</v>
      </c>
      <c r="Y38" s="326">
        <f t="shared" si="109"/>
        <v>0</v>
      </c>
      <c r="Z38" s="326">
        <f t="shared" si="109"/>
        <v>0</v>
      </c>
      <c r="AA38" s="326">
        <f t="shared" si="109"/>
        <v>0</v>
      </c>
      <c r="AB38" s="326">
        <f t="shared" si="109"/>
        <v>0</v>
      </c>
      <c r="AC38" s="326">
        <f t="shared" si="109"/>
        <v>0</v>
      </c>
      <c r="AD38" s="326">
        <f t="shared" si="109"/>
        <v>0</v>
      </c>
      <c r="AE38" s="326">
        <f t="shared" si="109"/>
        <v>0</v>
      </c>
      <c r="AF38" s="326">
        <f t="shared" si="109"/>
        <v>0</v>
      </c>
      <c r="AG38" s="326">
        <f t="shared" si="109"/>
        <v>0</v>
      </c>
      <c r="AH38" s="326">
        <f t="shared" si="109"/>
        <v>0</v>
      </c>
      <c r="AI38" s="326">
        <f t="shared" si="109"/>
        <v>0</v>
      </c>
      <c r="AJ38" s="326">
        <f t="shared" si="109"/>
        <v>0</v>
      </c>
      <c r="AK38" s="326">
        <f t="shared" si="109"/>
        <v>0</v>
      </c>
      <c r="AL38" s="326">
        <f t="shared" si="109"/>
        <v>0</v>
      </c>
      <c r="AM38" s="326">
        <f t="shared" si="109"/>
        <v>0</v>
      </c>
      <c r="AN38" s="326">
        <f t="shared" si="109"/>
        <v>0</v>
      </c>
      <c r="AO38" s="337">
        <f t="shared" ref="AO38:AO41" si="110">SUM(X38:AN38)</f>
        <v>0</v>
      </c>
      <c r="AP38" s="325">
        <f>+D38+W38-AO38</f>
        <v>0</v>
      </c>
      <c r="AQ38" s="326">
        <f t="shared" ref="AQ38" si="111">+AQ109+AQ180+AQ251+AQ322+AQ393+AQ464+AQ535+AQ606+AQ677</f>
        <v>0</v>
      </c>
      <c r="AR38" s="352">
        <f t="shared" si="106"/>
        <v>0</v>
      </c>
    </row>
    <row r="39" spans="1:44">
      <c r="A39" s="308">
        <f>'KK LRA-LO'!K262</f>
        <v>0</v>
      </c>
      <c r="B39" s="309">
        <f t="shared" si="102"/>
        <v>0</v>
      </c>
      <c r="C39" s="324" t="s">
        <v>861</v>
      </c>
      <c r="D39" s="325">
        <f t="shared" si="9"/>
        <v>0</v>
      </c>
      <c r="E39" s="326">
        <f t="shared" ref="E39:V39" si="112">+E110+E181+E252+E323+E394+E465+E536+E607+E678</f>
        <v>0</v>
      </c>
      <c r="F39" s="326">
        <f t="shared" si="112"/>
        <v>0</v>
      </c>
      <c r="G39" s="326">
        <f t="shared" si="112"/>
        <v>0</v>
      </c>
      <c r="H39" s="326">
        <f t="shared" si="112"/>
        <v>0</v>
      </c>
      <c r="I39" s="326">
        <f t="shared" si="112"/>
        <v>0</v>
      </c>
      <c r="J39" s="326">
        <f t="shared" si="112"/>
        <v>0</v>
      </c>
      <c r="K39" s="326">
        <f t="shared" si="112"/>
        <v>0</v>
      </c>
      <c r="L39" s="326">
        <f t="shared" si="112"/>
        <v>0</v>
      </c>
      <c r="M39" s="326">
        <f t="shared" si="112"/>
        <v>0</v>
      </c>
      <c r="N39" s="326">
        <f t="shared" si="112"/>
        <v>0</v>
      </c>
      <c r="O39" s="326">
        <f t="shared" si="112"/>
        <v>0</v>
      </c>
      <c r="P39" s="326">
        <f t="shared" si="112"/>
        <v>0</v>
      </c>
      <c r="Q39" s="326">
        <f t="shared" si="112"/>
        <v>0</v>
      </c>
      <c r="R39" s="326">
        <f t="shared" si="112"/>
        <v>0</v>
      </c>
      <c r="S39" s="326">
        <f t="shared" si="112"/>
        <v>0</v>
      </c>
      <c r="T39" s="326">
        <f t="shared" si="112"/>
        <v>0</v>
      </c>
      <c r="U39" s="326">
        <f t="shared" si="112"/>
        <v>0</v>
      </c>
      <c r="V39" s="326">
        <f t="shared" si="112"/>
        <v>0</v>
      </c>
      <c r="W39" s="337">
        <f t="shared" si="108"/>
        <v>0</v>
      </c>
      <c r="X39" s="326">
        <f t="shared" ref="X39:AN39" si="113">+X110+X181+X252+X323+X394+X465+X536+X607+X678</f>
        <v>0</v>
      </c>
      <c r="Y39" s="326">
        <f t="shared" si="113"/>
        <v>0</v>
      </c>
      <c r="Z39" s="326">
        <f t="shared" si="113"/>
        <v>0</v>
      </c>
      <c r="AA39" s="326">
        <f t="shared" si="113"/>
        <v>0</v>
      </c>
      <c r="AB39" s="326">
        <f t="shared" si="113"/>
        <v>0</v>
      </c>
      <c r="AC39" s="326">
        <f t="shared" si="113"/>
        <v>0</v>
      </c>
      <c r="AD39" s="326">
        <f t="shared" si="113"/>
        <v>0</v>
      </c>
      <c r="AE39" s="326">
        <f t="shared" si="113"/>
        <v>0</v>
      </c>
      <c r="AF39" s="326">
        <f t="shared" si="113"/>
        <v>0</v>
      </c>
      <c r="AG39" s="326">
        <f t="shared" si="113"/>
        <v>0</v>
      </c>
      <c r="AH39" s="326">
        <f t="shared" si="113"/>
        <v>0</v>
      </c>
      <c r="AI39" s="326">
        <f t="shared" si="113"/>
        <v>0</v>
      </c>
      <c r="AJ39" s="326">
        <f t="shared" si="113"/>
        <v>0</v>
      </c>
      <c r="AK39" s="326">
        <f t="shared" si="113"/>
        <v>0</v>
      </c>
      <c r="AL39" s="326">
        <f t="shared" si="113"/>
        <v>0</v>
      </c>
      <c r="AM39" s="326">
        <f t="shared" si="113"/>
        <v>0</v>
      </c>
      <c r="AN39" s="326">
        <f t="shared" si="113"/>
        <v>0</v>
      </c>
      <c r="AO39" s="337">
        <f t="shared" si="110"/>
        <v>0</v>
      </c>
      <c r="AP39" s="325">
        <f>+D39+W39-AO39</f>
        <v>0</v>
      </c>
      <c r="AQ39" s="326">
        <f t="shared" ref="AQ39" si="114">+AQ110+AQ181+AQ252+AQ323+AQ394+AQ465+AQ536+AQ607+AQ678</f>
        <v>0</v>
      </c>
      <c r="AR39" s="352">
        <f t="shared" si="106"/>
        <v>0</v>
      </c>
    </row>
    <row r="40" spans="1:44">
      <c r="A40" s="308">
        <f>'KK LRA-LO'!K263</f>
        <v>0</v>
      </c>
      <c r="B40" s="309">
        <f t="shared" si="102"/>
        <v>0</v>
      </c>
      <c r="C40" s="324" t="s">
        <v>865</v>
      </c>
      <c r="D40" s="325">
        <f t="shared" si="9"/>
        <v>0</v>
      </c>
      <c r="E40" s="326">
        <f t="shared" ref="E40:V40" si="115">+E111+E182+E253+E324+E395+E466+E537+E608+E679</f>
        <v>0</v>
      </c>
      <c r="F40" s="326">
        <f t="shared" si="115"/>
        <v>0</v>
      </c>
      <c r="G40" s="326">
        <f t="shared" si="115"/>
        <v>0</v>
      </c>
      <c r="H40" s="326">
        <f t="shared" si="115"/>
        <v>0</v>
      </c>
      <c r="I40" s="326">
        <f t="shared" si="115"/>
        <v>0</v>
      </c>
      <c r="J40" s="326">
        <f t="shared" si="115"/>
        <v>0</v>
      </c>
      <c r="K40" s="326">
        <f t="shared" si="115"/>
        <v>0</v>
      </c>
      <c r="L40" s="326">
        <f t="shared" si="115"/>
        <v>0</v>
      </c>
      <c r="M40" s="326">
        <f t="shared" si="115"/>
        <v>0</v>
      </c>
      <c r="N40" s="326">
        <f t="shared" si="115"/>
        <v>0</v>
      </c>
      <c r="O40" s="326">
        <f t="shared" si="115"/>
        <v>0</v>
      </c>
      <c r="P40" s="326">
        <f t="shared" si="115"/>
        <v>0</v>
      </c>
      <c r="Q40" s="326">
        <f t="shared" si="115"/>
        <v>0</v>
      </c>
      <c r="R40" s="326">
        <f t="shared" si="115"/>
        <v>0</v>
      </c>
      <c r="S40" s="326">
        <f t="shared" si="115"/>
        <v>0</v>
      </c>
      <c r="T40" s="326">
        <f t="shared" si="115"/>
        <v>0</v>
      </c>
      <c r="U40" s="326">
        <f t="shared" si="115"/>
        <v>0</v>
      </c>
      <c r="V40" s="326">
        <f t="shared" si="115"/>
        <v>0</v>
      </c>
      <c r="W40" s="337">
        <f t="shared" si="108"/>
        <v>0</v>
      </c>
      <c r="X40" s="326">
        <f t="shared" ref="X40:AN40" si="116">+X111+X182+X253+X324+X395+X466+X537+X608+X679</f>
        <v>0</v>
      </c>
      <c r="Y40" s="326">
        <f t="shared" si="116"/>
        <v>0</v>
      </c>
      <c r="Z40" s="326">
        <f t="shared" si="116"/>
        <v>0</v>
      </c>
      <c r="AA40" s="326">
        <f t="shared" si="116"/>
        <v>0</v>
      </c>
      <c r="AB40" s="326">
        <f t="shared" si="116"/>
        <v>0</v>
      </c>
      <c r="AC40" s="326">
        <f t="shared" si="116"/>
        <v>0</v>
      </c>
      <c r="AD40" s="326">
        <f t="shared" si="116"/>
        <v>0</v>
      </c>
      <c r="AE40" s="326">
        <f t="shared" si="116"/>
        <v>0</v>
      </c>
      <c r="AF40" s="326">
        <f t="shared" si="116"/>
        <v>0</v>
      </c>
      <c r="AG40" s="326">
        <f t="shared" si="116"/>
        <v>0</v>
      </c>
      <c r="AH40" s="326">
        <f t="shared" si="116"/>
        <v>0</v>
      </c>
      <c r="AI40" s="326">
        <f t="shared" si="116"/>
        <v>0</v>
      </c>
      <c r="AJ40" s="326">
        <f t="shared" si="116"/>
        <v>0</v>
      </c>
      <c r="AK40" s="326">
        <f t="shared" si="116"/>
        <v>0</v>
      </c>
      <c r="AL40" s="326">
        <f t="shared" si="116"/>
        <v>0</v>
      </c>
      <c r="AM40" s="326">
        <f t="shared" si="116"/>
        <v>0</v>
      </c>
      <c r="AN40" s="326">
        <f t="shared" si="116"/>
        <v>0</v>
      </c>
      <c r="AO40" s="337">
        <f t="shared" si="110"/>
        <v>0</v>
      </c>
      <c r="AP40" s="325">
        <f>+D40+W40-AO40</f>
        <v>0</v>
      </c>
      <c r="AQ40" s="326">
        <f t="shared" ref="AQ40" si="117">+AQ111+AQ182+AQ253+AQ324+AQ395+AQ466+AQ537+AQ608+AQ679</f>
        <v>0</v>
      </c>
      <c r="AR40" s="352">
        <f t="shared" si="106"/>
        <v>0</v>
      </c>
    </row>
    <row r="41" spans="1:44">
      <c r="A41" s="308">
        <f>'KK LRA-LO'!K264</f>
        <v>0</v>
      </c>
      <c r="B41" s="309">
        <f t="shared" si="102"/>
        <v>0</v>
      </c>
      <c r="C41" s="324" t="s">
        <v>869</v>
      </c>
      <c r="D41" s="325">
        <f t="shared" si="9"/>
        <v>0</v>
      </c>
      <c r="E41" s="326">
        <f t="shared" ref="E41:V41" si="118">+E112+E183+E254+E325+E396+E467+E538+E609+E680</f>
        <v>0</v>
      </c>
      <c r="F41" s="326">
        <f t="shared" si="118"/>
        <v>0</v>
      </c>
      <c r="G41" s="326">
        <f t="shared" si="118"/>
        <v>0</v>
      </c>
      <c r="H41" s="326">
        <f t="shared" si="118"/>
        <v>0</v>
      </c>
      <c r="I41" s="326">
        <f t="shared" si="118"/>
        <v>0</v>
      </c>
      <c r="J41" s="326">
        <f t="shared" si="118"/>
        <v>0</v>
      </c>
      <c r="K41" s="326">
        <f t="shared" si="118"/>
        <v>0</v>
      </c>
      <c r="L41" s="326">
        <f t="shared" si="118"/>
        <v>0</v>
      </c>
      <c r="M41" s="326">
        <f t="shared" si="118"/>
        <v>0</v>
      </c>
      <c r="N41" s="326">
        <f t="shared" si="118"/>
        <v>0</v>
      </c>
      <c r="O41" s="326">
        <f t="shared" si="118"/>
        <v>0</v>
      </c>
      <c r="P41" s="326">
        <f t="shared" si="118"/>
        <v>0</v>
      </c>
      <c r="Q41" s="326">
        <f t="shared" si="118"/>
        <v>0</v>
      </c>
      <c r="R41" s="326">
        <f t="shared" si="118"/>
        <v>0</v>
      </c>
      <c r="S41" s="326">
        <f t="shared" si="118"/>
        <v>0</v>
      </c>
      <c r="T41" s="326">
        <f t="shared" si="118"/>
        <v>0</v>
      </c>
      <c r="U41" s="326">
        <f t="shared" si="118"/>
        <v>0</v>
      </c>
      <c r="V41" s="326">
        <f t="shared" si="118"/>
        <v>0</v>
      </c>
      <c r="W41" s="337">
        <f t="shared" si="108"/>
        <v>0</v>
      </c>
      <c r="X41" s="326">
        <f t="shared" ref="X41:AN41" si="119">+X112+X183+X254+X325+X396+X467+X538+X609+X680</f>
        <v>0</v>
      </c>
      <c r="Y41" s="326">
        <f t="shared" si="119"/>
        <v>0</v>
      </c>
      <c r="Z41" s="326">
        <f t="shared" si="119"/>
        <v>0</v>
      </c>
      <c r="AA41" s="326">
        <f t="shared" si="119"/>
        <v>0</v>
      </c>
      <c r="AB41" s="326">
        <f t="shared" si="119"/>
        <v>0</v>
      </c>
      <c r="AC41" s="326">
        <f t="shared" si="119"/>
        <v>0</v>
      </c>
      <c r="AD41" s="326">
        <f t="shared" si="119"/>
        <v>0</v>
      </c>
      <c r="AE41" s="326">
        <f t="shared" si="119"/>
        <v>0</v>
      </c>
      <c r="AF41" s="326">
        <f t="shared" si="119"/>
        <v>0</v>
      </c>
      <c r="AG41" s="326">
        <f t="shared" si="119"/>
        <v>0</v>
      </c>
      <c r="AH41" s="326">
        <f t="shared" si="119"/>
        <v>0</v>
      </c>
      <c r="AI41" s="326">
        <f t="shared" si="119"/>
        <v>0</v>
      </c>
      <c r="AJ41" s="326">
        <f t="shared" si="119"/>
        <v>0</v>
      </c>
      <c r="AK41" s="326">
        <f t="shared" si="119"/>
        <v>0</v>
      </c>
      <c r="AL41" s="326">
        <f t="shared" si="119"/>
        <v>0</v>
      </c>
      <c r="AM41" s="326">
        <f t="shared" si="119"/>
        <v>0</v>
      </c>
      <c r="AN41" s="326">
        <f t="shared" si="119"/>
        <v>0</v>
      </c>
      <c r="AO41" s="337">
        <f t="shared" si="110"/>
        <v>0</v>
      </c>
      <c r="AP41" s="325">
        <f>+D41+W41-AO41</f>
        <v>0</v>
      </c>
      <c r="AQ41" s="326">
        <f t="shared" ref="AQ41" si="120">+AQ112+AQ183+AQ254+AQ325+AQ396+AQ467+AQ538+AQ609+AQ680</f>
        <v>0</v>
      </c>
      <c r="AR41" s="352">
        <f t="shared" si="106"/>
        <v>0</v>
      </c>
    </row>
    <row r="42" spans="1:44">
      <c r="A42" s="308"/>
      <c r="B42" s="309"/>
      <c r="C42" s="322" t="s">
        <v>872</v>
      </c>
      <c r="D42" s="323">
        <f>SUM(D43:D51)</f>
        <v>0</v>
      </c>
      <c r="E42" s="323">
        <f>SUM(E43:E51)</f>
        <v>0</v>
      </c>
      <c r="F42" s="323">
        <f t="shared" ref="F42:X42" si="121">SUM(F43:F51)</f>
        <v>0</v>
      </c>
      <c r="G42" s="323">
        <f t="shared" si="121"/>
        <v>0</v>
      </c>
      <c r="H42" s="323">
        <f t="shared" si="121"/>
        <v>0</v>
      </c>
      <c r="I42" s="323">
        <f t="shared" si="121"/>
        <v>0</v>
      </c>
      <c r="J42" s="323">
        <f t="shared" si="121"/>
        <v>0</v>
      </c>
      <c r="K42" s="323">
        <f t="shared" si="121"/>
        <v>0</v>
      </c>
      <c r="L42" s="323">
        <f t="shared" si="121"/>
        <v>0</v>
      </c>
      <c r="M42" s="323">
        <f t="shared" si="121"/>
        <v>0</v>
      </c>
      <c r="N42" s="323">
        <f t="shared" si="121"/>
        <v>0</v>
      </c>
      <c r="O42" s="323">
        <f t="shared" si="121"/>
        <v>0</v>
      </c>
      <c r="P42" s="323">
        <f t="shared" si="121"/>
        <v>0</v>
      </c>
      <c r="Q42" s="323">
        <f t="shared" si="121"/>
        <v>0</v>
      </c>
      <c r="R42" s="323">
        <f t="shared" si="121"/>
        <v>0</v>
      </c>
      <c r="S42" s="323">
        <f t="shared" si="121"/>
        <v>0</v>
      </c>
      <c r="T42" s="323">
        <f t="shared" si="121"/>
        <v>0</v>
      </c>
      <c r="U42" s="323">
        <f t="shared" si="121"/>
        <v>0</v>
      </c>
      <c r="V42" s="323">
        <f t="shared" si="121"/>
        <v>0</v>
      </c>
      <c r="W42" s="336">
        <f t="shared" si="121"/>
        <v>0</v>
      </c>
      <c r="X42" s="323">
        <f t="shared" si="121"/>
        <v>0</v>
      </c>
      <c r="Y42" s="323">
        <f t="shared" ref="Y42:AO42" si="122">SUM(Y43:Y51)</f>
        <v>0</v>
      </c>
      <c r="Z42" s="323">
        <f t="shared" si="122"/>
        <v>0</v>
      </c>
      <c r="AA42" s="323">
        <f t="shared" si="122"/>
        <v>0</v>
      </c>
      <c r="AB42" s="323">
        <f t="shared" si="122"/>
        <v>0</v>
      </c>
      <c r="AC42" s="323">
        <f t="shared" si="122"/>
        <v>0</v>
      </c>
      <c r="AD42" s="323">
        <f t="shared" si="122"/>
        <v>0</v>
      </c>
      <c r="AE42" s="323">
        <f t="shared" si="122"/>
        <v>0</v>
      </c>
      <c r="AF42" s="323">
        <f t="shared" si="122"/>
        <v>0</v>
      </c>
      <c r="AG42" s="323">
        <f t="shared" si="122"/>
        <v>0</v>
      </c>
      <c r="AH42" s="323">
        <f t="shared" si="122"/>
        <v>0</v>
      </c>
      <c r="AI42" s="323">
        <f t="shared" si="122"/>
        <v>0</v>
      </c>
      <c r="AJ42" s="323">
        <f t="shared" si="122"/>
        <v>0</v>
      </c>
      <c r="AK42" s="323">
        <f t="shared" si="122"/>
        <v>0</v>
      </c>
      <c r="AL42" s="323">
        <f t="shared" si="122"/>
        <v>0</v>
      </c>
      <c r="AM42" s="323">
        <f t="shared" si="122"/>
        <v>0</v>
      </c>
      <c r="AN42" s="323">
        <f t="shared" si="122"/>
        <v>0</v>
      </c>
      <c r="AO42" s="336">
        <f t="shared" si="122"/>
        <v>0</v>
      </c>
      <c r="AP42" s="323">
        <f t="shared" ref="AP42:AR42" si="123">SUM(AP43:AP51)</f>
        <v>0</v>
      </c>
      <c r="AQ42" s="350">
        <f t="shared" si="123"/>
        <v>0</v>
      </c>
      <c r="AR42" s="351">
        <f t="shared" si="123"/>
        <v>0</v>
      </c>
    </row>
    <row r="43" spans="1:44">
      <c r="A43" s="308">
        <f>'KK LRA-LO'!K266</f>
        <v>0</v>
      </c>
      <c r="B43" s="309">
        <f t="shared" ref="B43:B51" si="124">E43-A43</f>
        <v>0</v>
      </c>
      <c r="C43" s="324" t="s">
        <v>876</v>
      </c>
      <c r="D43" s="325">
        <f t="shared" si="9"/>
        <v>0</v>
      </c>
      <c r="E43" s="326">
        <f t="shared" ref="E43:V43" si="125">+E114+E185+E256+E327+E398+E469+E540+E611+E682</f>
        <v>0</v>
      </c>
      <c r="F43" s="326">
        <f t="shared" si="125"/>
        <v>0</v>
      </c>
      <c r="G43" s="326">
        <f t="shared" si="125"/>
        <v>0</v>
      </c>
      <c r="H43" s="326">
        <f t="shared" si="125"/>
        <v>0</v>
      </c>
      <c r="I43" s="326">
        <f t="shared" si="125"/>
        <v>0</v>
      </c>
      <c r="J43" s="326">
        <f t="shared" si="125"/>
        <v>0</v>
      </c>
      <c r="K43" s="326">
        <f t="shared" si="125"/>
        <v>0</v>
      </c>
      <c r="L43" s="326">
        <f t="shared" si="125"/>
        <v>0</v>
      </c>
      <c r="M43" s="326">
        <f t="shared" si="125"/>
        <v>0</v>
      </c>
      <c r="N43" s="326">
        <f t="shared" si="125"/>
        <v>0</v>
      </c>
      <c r="O43" s="326">
        <f t="shared" si="125"/>
        <v>0</v>
      </c>
      <c r="P43" s="326">
        <f t="shared" si="125"/>
        <v>0</v>
      </c>
      <c r="Q43" s="326">
        <f t="shared" si="125"/>
        <v>0</v>
      </c>
      <c r="R43" s="326">
        <f t="shared" si="125"/>
        <v>0</v>
      </c>
      <c r="S43" s="326">
        <f t="shared" si="125"/>
        <v>0</v>
      </c>
      <c r="T43" s="326">
        <f t="shared" si="125"/>
        <v>0</v>
      </c>
      <c r="U43" s="326">
        <f t="shared" si="125"/>
        <v>0</v>
      </c>
      <c r="V43" s="326">
        <f t="shared" si="125"/>
        <v>0</v>
      </c>
      <c r="W43" s="337">
        <f>SUM(E43:V43)</f>
        <v>0</v>
      </c>
      <c r="X43" s="326">
        <f t="shared" ref="X43:AN43" si="126">+X114+X185+X256+X327+X398+X469+X540+X611+X682</f>
        <v>0</v>
      </c>
      <c r="Y43" s="326">
        <f t="shared" si="126"/>
        <v>0</v>
      </c>
      <c r="Z43" s="326">
        <f t="shared" si="126"/>
        <v>0</v>
      </c>
      <c r="AA43" s="326">
        <f t="shared" si="126"/>
        <v>0</v>
      </c>
      <c r="AB43" s="326">
        <f t="shared" si="126"/>
        <v>0</v>
      </c>
      <c r="AC43" s="326">
        <f t="shared" si="126"/>
        <v>0</v>
      </c>
      <c r="AD43" s="326">
        <f t="shared" si="126"/>
        <v>0</v>
      </c>
      <c r="AE43" s="326">
        <f t="shared" si="126"/>
        <v>0</v>
      </c>
      <c r="AF43" s="326">
        <f t="shared" si="126"/>
        <v>0</v>
      </c>
      <c r="AG43" s="326">
        <f t="shared" si="126"/>
        <v>0</v>
      </c>
      <c r="AH43" s="326">
        <f t="shared" si="126"/>
        <v>0</v>
      </c>
      <c r="AI43" s="326">
        <f t="shared" si="126"/>
        <v>0</v>
      </c>
      <c r="AJ43" s="326">
        <f t="shared" si="126"/>
        <v>0</v>
      </c>
      <c r="AK43" s="326">
        <f t="shared" si="126"/>
        <v>0</v>
      </c>
      <c r="AL43" s="326">
        <f t="shared" si="126"/>
        <v>0</v>
      </c>
      <c r="AM43" s="326">
        <f t="shared" si="126"/>
        <v>0</v>
      </c>
      <c r="AN43" s="326">
        <f t="shared" si="126"/>
        <v>0</v>
      </c>
      <c r="AO43" s="337">
        <f>SUM(X43:AN43)</f>
        <v>0</v>
      </c>
      <c r="AP43" s="325">
        <f t="shared" ref="AP43:AP51" si="127">+D43+W43-AO43</f>
        <v>0</v>
      </c>
      <c r="AQ43" s="326">
        <f t="shared" ref="AQ43" si="128">+AQ114+AQ185+AQ256+AQ327+AQ398+AQ469+AQ540+AQ611+AQ682</f>
        <v>0</v>
      </c>
      <c r="AR43" s="352">
        <f t="shared" ref="AR43:AR51" si="129">+AP43-AQ43</f>
        <v>0</v>
      </c>
    </row>
    <row r="44" spans="1:44">
      <c r="A44" s="308">
        <f>'KK LRA-LO'!K267</f>
        <v>0</v>
      </c>
      <c r="B44" s="309">
        <f t="shared" si="124"/>
        <v>0</v>
      </c>
      <c r="C44" s="324" t="s">
        <v>880</v>
      </c>
      <c r="D44" s="325">
        <f t="shared" si="9"/>
        <v>0</v>
      </c>
      <c r="E44" s="326">
        <f t="shared" ref="E44:V44" si="130">+E115+E186+E257+E328+E399+E470+E541+E612+E683</f>
        <v>0</v>
      </c>
      <c r="F44" s="326">
        <f t="shared" si="130"/>
        <v>0</v>
      </c>
      <c r="G44" s="326">
        <f t="shared" si="130"/>
        <v>0</v>
      </c>
      <c r="H44" s="326">
        <f t="shared" si="130"/>
        <v>0</v>
      </c>
      <c r="I44" s="326">
        <f t="shared" si="130"/>
        <v>0</v>
      </c>
      <c r="J44" s="326">
        <f t="shared" si="130"/>
        <v>0</v>
      </c>
      <c r="K44" s="326">
        <f t="shared" si="130"/>
        <v>0</v>
      </c>
      <c r="L44" s="326">
        <f t="shared" si="130"/>
        <v>0</v>
      </c>
      <c r="M44" s="326">
        <f t="shared" si="130"/>
        <v>0</v>
      </c>
      <c r="N44" s="326">
        <f t="shared" si="130"/>
        <v>0</v>
      </c>
      <c r="O44" s="326">
        <f t="shared" si="130"/>
        <v>0</v>
      </c>
      <c r="P44" s="326">
        <f t="shared" si="130"/>
        <v>0</v>
      </c>
      <c r="Q44" s="326">
        <f t="shared" si="130"/>
        <v>0</v>
      </c>
      <c r="R44" s="326">
        <f t="shared" si="130"/>
        <v>0</v>
      </c>
      <c r="S44" s="326">
        <f t="shared" si="130"/>
        <v>0</v>
      </c>
      <c r="T44" s="326">
        <f t="shared" si="130"/>
        <v>0</v>
      </c>
      <c r="U44" s="326">
        <f t="shared" si="130"/>
        <v>0</v>
      </c>
      <c r="V44" s="326">
        <f t="shared" si="130"/>
        <v>0</v>
      </c>
      <c r="W44" s="337">
        <f t="shared" ref="W44:W51" si="131">SUM(E44:V44)</f>
        <v>0</v>
      </c>
      <c r="X44" s="326">
        <f t="shared" ref="X44:AN44" si="132">+X115+X186+X257+X328+X399+X470+X541+X612+X683</f>
        <v>0</v>
      </c>
      <c r="Y44" s="326">
        <f t="shared" si="132"/>
        <v>0</v>
      </c>
      <c r="Z44" s="326">
        <f t="shared" si="132"/>
        <v>0</v>
      </c>
      <c r="AA44" s="326">
        <f t="shared" si="132"/>
        <v>0</v>
      </c>
      <c r="AB44" s="326">
        <f t="shared" si="132"/>
        <v>0</v>
      </c>
      <c r="AC44" s="326">
        <f t="shared" si="132"/>
        <v>0</v>
      </c>
      <c r="AD44" s="326">
        <f t="shared" si="132"/>
        <v>0</v>
      </c>
      <c r="AE44" s="326">
        <f t="shared" si="132"/>
        <v>0</v>
      </c>
      <c r="AF44" s="326">
        <f t="shared" si="132"/>
        <v>0</v>
      </c>
      <c r="AG44" s="326">
        <f t="shared" si="132"/>
        <v>0</v>
      </c>
      <c r="AH44" s="326">
        <f t="shared" si="132"/>
        <v>0</v>
      </c>
      <c r="AI44" s="326">
        <f t="shared" si="132"/>
        <v>0</v>
      </c>
      <c r="AJ44" s="326">
        <f t="shared" si="132"/>
        <v>0</v>
      </c>
      <c r="AK44" s="326">
        <f t="shared" si="132"/>
        <v>0</v>
      </c>
      <c r="AL44" s="326">
        <f t="shared" si="132"/>
        <v>0</v>
      </c>
      <c r="AM44" s="326">
        <f t="shared" si="132"/>
        <v>0</v>
      </c>
      <c r="AN44" s="326">
        <f t="shared" si="132"/>
        <v>0</v>
      </c>
      <c r="AO44" s="337">
        <f t="shared" ref="AO44:AO51" si="133">SUM(X44:AN44)</f>
        <v>0</v>
      </c>
      <c r="AP44" s="325">
        <f t="shared" si="127"/>
        <v>0</v>
      </c>
      <c r="AQ44" s="326">
        <f t="shared" ref="AQ44" si="134">+AQ115+AQ186+AQ257+AQ328+AQ399+AQ470+AQ541+AQ612+AQ683</f>
        <v>0</v>
      </c>
      <c r="AR44" s="352">
        <f t="shared" si="129"/>
        <v>0</v>
      </c>
    </row>
    <row r="45" spans="1:44">
      <c r="A45" s="308">
        <f>'KK LRA-LO'!K268</f>
        <v>0</v>
      </c>
      <c r="B45" s="309">
        <f t="shared" si="124"/>
        <v>0</v>
      </c>
      <c r="C45" s="324" t="s">
        <v>884</v>
      </c>
      <c r="D45" s="325">
        <f t="shared" si="9"/>
        <v>0</v>
      </c>
      <c r="E45" s="326">
        <f t="shared" ref="E45:V45" si="135">+E116+E187+E258+E329+E400+E471+E542+E613+E684</f>
        <v>0</v>
      </c>
      <c r="F45" s="326">
        <f t="shared" si="135"/>
        <v>0</v>
      </c>
      <c r="G45" s="326">
        <f t="shared" si="135"/>
        <v>0</v>
      </c>
      <c r="H45" s="326">
        <f t="shared" si="135"/>
        <v>0</v>
      </c>
      <c r="I45" s="326">
        <f t="shared" si="135"/>
        <v>0</v>
      </c>
      <c r="J45" s="326">
        <f t="shared" si="135"/>
        <v>0</v>
      </c>
      <c r="K45" s="326">
        <f t="shared" si="135"/>
        <v>0</v>
      </c>
      <c r="L45" s="326">
        <f t="shared" si="135"/>
        <v>0</v>
      </c>
      <c r="M45" s="326">
        <f t="shared" si="135"/>
        <v>0</v>
      </c>
      <c r="N45" s="326">
        <f t="shared" si="135"/>
        <v>0</v>
      </c>
      <c r="O45" s="326">
        <f t="shared" si="135"/>
        <v>0</v>
      </c>
      <c r="P45" s="326">
        <f t="shared" si="135"/>
        <v>0</v>
      </c>
      <c r="Q45" s="326">
        <f t="shared" si="135"/>
        <v>0</v>
      </c>
      <c r="R45" s="326">
        <f t="shared" si="135"/>
        <v>0</v>
      </c>
      <c r="S45" s="326">
        <f t="shared" si="135"/>
        <v>0</v>
      </c>
      <c r="T45" s="326">
        <f t="shared" si="135"/>
        <v>0</v>
      </c>
      <c r="U45" s="326">
        <f t="shared" si="135"/>
        <v>0</v>
      </c>
      <c r="V45" s="326">
        <f t="shared" si="135"/>
        <v>0</v>
      </c>
      <c r="W45" s="337">
        <f t="shared" si="131"/>
        <v>0</v>
      </c>
      <c r="X45" s="326">
        <f t="shared" ref="X45:AN45" si="136">+X116+X187+X258+X329+X400+X471+X542+X613+X684</f>
        <v>0</v>
      </c>
      <c r="Y45" s="326">
        <f t="shared" si="136"/>
        <v>0</v>
      </c>
      <c r="Z45" s="326">
        <f t="shared" si="136"/>
        <v>0</v>
      </c>
      <c r="AA45" s="326">
        <f t="shared" si="136"/>
        <v>0</v>
      </c>
      <c r="AB45" s="326">
        <f t="shared" si="136"/>
        <v>0</v>
      </c>
      <c r="AC45" s="326">
        <f t="shared" si="136"/>
        <v>0</v>
      </c>
      <c r="AD45" s="326">
        <f t="shared" si="136"/>
        <v>0</v>
      </c>
      <c r="AE45" s="326">
        <f t="shared" si="136"/>
        <v>0</v>
      </c>
      <c r="AF45" s="326">
        <f t="shared" si="136"/>
        <v>0</v>
      </c>
      <c r="AG45" s="326">
        <f t="shared" si="136"/>
        <v>0</v>
      </c>
      <c r="AH45" s="326">
        <f t="shared" si="136"/>
        <v>0</v>
      </c>
      <c r="AI45" s="326">
        <f t="shared" si="136"/>
        <v>0</v>
      </c>
      <c r="AJ45" s="326">
        <f t="shared" si="136"/>
        <v>0</v>
      </c>
      <c r="AK45" s="326">
        <f t="shared" si="136"/>
        <v>0</v>
      </c>
      <c r="AL45" s="326">
        <f t="shared" si="136"/>
        <v>0</v>
      </c>
      <c r="AM45" s="326">
        <f t="shared" si="136"/>
        <v>0</v>
      </c>
      <c r="AN45" s="326">
        <f t="shared" si="136"/>
        <v>0</v>
      </c>
      <c r="AO45" s="337">
        <f t="shared" si="133"/>
        <v>0</v>
      </c>
      <c r="AP45" s="325">
        <f t="shared" si="127"/>
        <v>0</v>
      </c>
      <c r="AQ45" s="326">
        <f t="shared" ref="AQ45" si="137">+AQ116+AQ187+AQ258+AQ329+AQ400+AQ471+AQ542+AQ613+AQ684</f>
        <v>0</v>
      </c>
      <c r="AR45" s="352">
        <f t="shared" si="129"/>
        <v>0</v>
      </c>
    </row>
    <row r="46" spans="1:44">
      <c r="A46" s="308"/>
      <c r="B46" s="309">
        <f t="shared" si="124"/>
        <v>0</v>
      </c>
      <c r="C46" s="324" t="s">
        <v>1018</v>
      </c>
      <c r="D46" s="325">
        <f t="shared" si="9"/>
        <v>0</v>
      </c>
      <c r="E46" s="326">
        <f t="shared" ref="E46:V46" si="138">+E117+E188+E259+E330+E401+E472+E543+E614+E685</f>
        <v>0</v>
      </c>
      <c r="F46" s="326">
        <f t="shared" si="138"/>
        <v>0</v>
      </c>
      <c r="G46" s="326">
        <f t="shared" si="138"/>
        <v>0</v>
      </c>
      <c r="H46" s="326">
        <f t="shared" si="138"/>
        <v>0</v>
      </c>
      <c r="I46" s="326">
        <f t="shared" si="138"/>
        <v>0</v>
      </c>
      <c r="J46" s="326">
        <f t="shared" si="138"/>
        <v>0</v>
      </c>
      <c r="K46" s="326">
        <f t="shared" si="138"/>
        <v>0</v>
      </c>
      <c r="L46" s="326">
        <f t="shared" si="138"/>
        <v>0</v>
      </c>
      <c r="M46" s="326">
        <f t="shared" si="138"/>
        <v>0</v>
      </c>
      <c r="N46" s="326">
        <f t="shared" si="138"/>
        <v>0</v>
      </c>
      <c r="O46" s="326">
        <f t="shared" si="138"/>
        <v>0</v>
      </c>
      <c r="P46" s="326">
        <f t="shared" si="138"/>
        <v>0</v>
      </c>
      <c r="Q46" s="326">
        <f t="shared" si="138"/>
        <v>0</v>
      </c>
      <c r="R46" s="326">
        <f t="shared" si="138"/>
        <v>0</v>
      </c>
      <c r="S46" s="326">
        <f t="shared" si="138"/>
        <v>0</v>
      </c>
      <c r="T46" s="326">
        <f t="shared" si="138"/>
        <v>0</v>
      </c>
      <c r="U46" s="326">
        <f t="shared" si="138"/>
        <v>0</v>
      </c>
      <c r="V46" s="326">
        <f t="shared" si="138"/>
        <v>0</v>
      </c>
      <c r="W46" s="337">
        <f t="shared" si="131"/>
        <v>0</v>
      </c>
      <c r="X46" s="326">
        <f t="shared" ref="X46:AN46" si="139">+X117+X188+X259+X330+X401+X472+X543+X614+X685</f>
        <v>0</v>
      </c>
      <c r="Y46" s="326">
        <f t="shared" si="139"/>
        <v>0</v>
      </c>
      <c r="Z46" s="326">
        <f t="shared" si="139"/>
        <v>0</v>
      </c>
      <c r="AA46" s="326">
        <f t="shared" si="139"/>
        <v>0</v>
      </c>
      <c r="AB46" s="326">
        <f t="shared" si="139"/>
        <v>0</v>
      </c>
      <c r="AC46" s="326">
        <f t="shared" si="139"/>
        <v>0</v>
      </c>
      <c r="AD46" s="326">
        <f t="shared" si="139"/>
        <v>0</v>
      </c>
      <c r="AE46" s="326">
        <f t="shared" si="139"/>
        <v>0</v>
      </c>
      <c r="AF46" s="326">
        <f t="shared" si="139"/>
        <v>0</v>
      </c>
      <c r="AG46" s="326">
        <f t="shared" si="139"/>
        <v>0</v>
      </c>
      <c r="AH46" s="326">
        <f t="shared" si="139"/>
        <v>0</v>
      </c>
      <c r="AI46" s="326">
        <f t="shared" si="139"/>
        <v>0</v>
      </c>
      <c r="AJ46" s="326">
        <f t="shared" si="139"/>
        <v>0</v>
      </c>
      <c r="AK46" s="326">
        <f t="shared" si="139"/>
        <v>0</v>
      </c>
      <c r="AL46" s="326">
        <f t="shared" si="139"/>
        <v>0</v>
      </c>
      <c r="AM46" s="326">
        <f t="shared" si="139"/>
        <v>0</v>
      </c>
      <c r="AN46" s="326">
        <f t="shared" si="139"/>
        <v>0</v>
      </c>
      <c r="AO46" s="337">
        <f t="shared" si="133"/>
        <v>0</v>
      </c>
      <c r="AP46" s="325">
        <f t="shared" si="127"/>
        <v>0</v>
      </c>
      <c r="AQ46" s="326">
        <f t="shared" ref="AQ46" si="140">+AQ117+AQ188+AQ259+AQ330+AQ401+AQ472+AQ543+AQ614+AQ685</f>
        <v>0</v>
      </c>
      <c r="AR46" s="352">
        <f t="shared" si="129"/>
        <v>0</v>
      </c>
    </row>
    <row r="47" spans="1:44">
      <c r="A47" s="308"/>
      <c r="B47" s="309">
        <f t="shared" si="124"/>
        <v>0</v>
      </c>
      <c r="C47" s="324" t="s">
        <v>1019</v>
      </c>
      <c r="D47" s="325">
        <f t="shared" si="9"/>
        <v>0</v>
      </c>
      <c r="E47" s="326">
        <f t="shared" ref="E47:V47" si="141">+E118+E189+E260+E331+E402+E473+E544+E615+E686</f>
        <v>0</v>
      </c>
      <c r="F47" s="326">
        <f t="shared" si="141"/>
        <v>0</v>
      </c>
      <c r="G47" s="326">
        <f t="shared" si="141"/>
        <v>0</v>
      </c>
      <c r="H47" s="326">
        <f t="shared" si="141"/>
        <v>0</v>
      </c>
      <c r="I47" s="326">
        <f t="shared" si="141"/>
        <v>0</v>
      </c>
      <c r="J47" s="326">
        <f t="shared" si="141"/>
        <v>0</v>
      </c>
      <c r="K47" s="326">
        <f t="shared" si="141"/>
        <v>0</v>
      </c>
      <c r="L47" s="326">
        <f t="shared" si="141"/>
        <v>0</v>
      </c>
      <c r="M47" s="326">
        <f t="shared" si="141"/>
        <v>0</v>
      </c>
      <c r="N47" s="326">
        <f t="shared" si="141"/>
        <v>0</v>
      </c>
      <c r="O47" s="326">
        <f t="shared" si="141"/>
        <v>0</v>
      </c>
      <c r="P47" s="326">
        <f t="shared" si="141"/>
        <v>0</v>
      </c>
      <c r="Q47" s="326">
        <f t="shared" si="141"/>
        <v>0</v>
      </c>
      <c r="R47" s="326">
        <f t="shared" si="141"/>
        <v>0</v>
      </c>
      <c r="S47" s="326">
        <f t="shared" si="141"/>
        <v>0</v>
      </c>
      <c r="T47" s="326">
        <f t="shared" si="141"/>
        <v>0</v>
      </c>
      <c r="U47" s="326">
        <f t="shared" si="141"/>
        <v>0</v>
      </c>
      <c r="V47" s="326">
        <f t="shared" si="141"/>
        <v>0</v>
      </c>
      <c r="W47" s="337">
        <f t="shared" si="131"/>
        <v>0</v>
      </c>
      <c r="X47" s="326">
        <f t="shared" ref="X47:AN47" si="142">+X118+X189+X260+X331+X402+X473+X544+X615+X686</f>
        <v>0</v>
      </c>
      <c r="Y47" s="326">
        <f t="shared" si="142"/>
        <v>0</v>
      </c>
      <c r="Z47" s="326">
        <f t="shared" si="142"/>
        <v>0</v>
      </c>
      <c r="AA47" s="326">
        <f t="shared" si="142"/>
        <v>0</v>
      </c>
      <c r="AB47" s="326">
        <f t="shared" si="142"/>
        <v>0</v>
      </c>
      <c r="AC47" s="326">
        <f t="shared" si="142"/>
        <v>0</v>
      </c>
      <c r="AD47" s="326">
        <f t="shared" si="142"/>
        <v>0</v>
      </c>
      <c r="AE47" s="326">
        <f t="shared" si="142"/>
        <v>0</v>
      </c>
      <c r="AF47" s="326">
        <f t="shared" si="142"/>
        <v>0</v>
      </c>
      <c r="AG47" s="326">
        <f t="shared" si="142"/>
        <v>0</v>
      </c>
      <c r="AH47" s="326">
        <f t="shared" si="142"/>
        <v>0</v>
      </c>
      <c r="AI47" s="326">
        <f t="shared" si="142"/>
        <v>0</v>
      </c>
      <c r="AJ47" s="326">
        <f t="shared" si="142"/>
        <v>0</v>
      </c>
      <c r="AK47" s="326">
        <f t="shared" si="142"/>
        <v>0</v>
      </c>
      <c r="AL47" s="326">
        <f t="shared" si="142"/>
        <v>0</v>
      </c>
      <c r="AM47" s="326">
        <f t="shared" si="142"/>
        <v>0</v>
      </c>
      <c r="AN47" s="326">
        <f t="shared" si="142"/>
        <v>0</v>
      </c>
      <c r="AO47" s="337">
        <f t="shared" si="133"/>
        <v>0</v>
      </c>
      <c r="AP47" s="325">
        <f t="shared" si="127"/>
        <v>0</v>
      </c>
      <c r="AQ47" s="326">
        <f t="shared" ref="AQ47" si="143">+AQ118+AQ189+AQ260+AQ331+AQ402+AQ473+AQ544+AQ615+AQ686</f>
        <v>0</v>
      </c>
      <c r="AR47" s="352">
        <f t="shared" si="129"/>
        <v>0</v>
      </c>
    </row>
    <row r="48" spans="1:44">
      <c r="A48" s="308"/>
      <c r="B48" s="309">
        <f t="shared" si="124"/>
        <v>0</v>
      </c>
      <c r="C48" s="324" t="s">
        <v>1020</v>
      </c>
      <c r="D48" s="325">
        <f t="shared" si="9"/>
        <v>0</v>
      </c>
      <c r="E48" s="326">
        <f t="shared" ref="E48:V48" si="144">+E119+E190+E261+E332+E403+E474+E545+E616+E687</f>
        <v>0</v>
      </c>
      <c r="F48" s="326">
        <f t="shared" si="144"/>
        <v>0</v>
      </c>
      <c r="G48" s="326">
        <f t="shared" si="144"/>
        <v>0</v>
      </c>
      <c r="H48" s="326">
        <f t="shared" si="144"/>
        <v>0</v>
      </c>
      <c r="I48" s="326">
        <f t="shared" si="144"/>
        <v>0</v>
      </c>
      <c r="J48" s="326">
        <f t="shared" si="144"/>
        <v>0</v>
      </c>
      <c r="K48" s="326">
        <f t="shared" si="144"/>
        <v>0</v>
      </c>
      <c r="L48" s="326">
        <f t="shared" si="144"/>
        <v>0</v>
      </c>
      <c r="M48" s="326">
        <f t="shared" si="144"/>
        <v>0</v>
      </c>
      <c r="N48" s="326">
        <f t="shared" si="144"/>
        <v>0</v>
      </c>
      <c r="O48" s="326">
        <f t="shared" si="144"/>
        <v>0</v>
      </c>
      <c r="P48" s="326">
        <f t="shared" si="144"/>
        <v>0</v>
      </c>
      <c r="Q48" s="326">
        <f t="shared" si="144"/>
        <v>0</v>
      </c>
      <c r="R48" s="326">
        <f t="shared" si="144"/>
        <v>0</v>
      </c>
      <c r="S48" s="326">
        <f t="shared" si="144"/>
        <v>0</v>
      </c>
      <c r="T48" s="326">
        <f t="shared" si="144"/>
        <v>0</v>
      </c>
      <c r="U48" s="326">
        <f t="shared" si="144"/>
        <v>0</v>
      </c>
      <c r="V48" s="326">
        <f t="shared" si="144"/>
        <v>0</v>
      </c>
      <c r="W48" s="337">
        <f t="shared" si="131"/>
        <v>0</v>
      </c>
      <c r="X48" s="326">
        <f t="shared" ref="X48:AN48" si="145">+X119+X190+X261+X332+X403+X474+X545+X616+X687</f>
        <v>0</v>
      </c>
      <c r="Y48" s="326">
        <f t="shared" si="145"/>
        <v>0</v>
      </c>
      <c r="Z48" s="326">
        <f t="shared" si="145"/>
        <v>0</v>
      </c>
      <c r="AA48" s="326">
        <f t="shared" si="145"/>
        <v>0</v>
      </c>
      <c r="AB48" s="326">
        <f t="shared" si="145"/>
        <v>0</v>
      </c>
      <c r="AC48" s="326">
        <f t="shared" si="145"/>
        <v>0</v>
      </c>
      <c r="AD48" s="326">
        <f t="shared" si="145"/>
        <v>0</v>
      </c>
      <c r="AE48" s="326">
        <f t="shared" si="145"/>
        <v>0</v>
      </c>
      <c r="AF48" s="326">
        <f t="shared" si="145"/>
        <v>0</v>
      </c>
      <c r="AG48" s="326">
        <f t="shared" si="145"/>
        <v>0</v>
      </c>
      <c r="AH48" s="326">
        <f t="shared" si="145"/>
        <v>0</v>
      </c>
      <c r="AI48" s="326">
        <f t="shared" si="145"/>
        <v>0</v>
      </c>
      <c r="AJ48" s="326">
        <f t="shared" si="145"/>
        <v>0</v>
      </c>
      <c r="AK48" s="326">
        <f t="shared" si="145"/>
        <v>0</v>
      </c>
      <c r="AL48" s="326">
        <f t="shared" si="145"/>
        <v>0</v>
      </c>
      <c r="AM48" s="326">
        <f t="shared" si="145"/>
        <v>0</v>
      </c>
      <c r="AN48" s="326">
        <f t="shared" si="145"/>
        <v>0</v>
      </c>
      <c r="AO48" s="337">
        <f t="shared" si="133"/>
        <v>0</v>
      </c>
      <c r="AP48" s="325">
        <f t="shared" si="127"/>
        <v>0</v>
      </c>
      <c r="AQ48" s="326">
        <f t="shared" ref="AQ48" si="146">+AQ119+AQ190+AQ261+AQ332+AQ403+AQ474+AQ545+AQ616+AQ687</f>
        <v>0</v>
      </c>
      <c r="AR48" s="352">
        <f t="shared" si="129"/>
        <v>0</v>
      </c>
    </row>
    <row r="49" spans="1:44">
      <c r="A49" s="308"/>
      <c r="B49" s="309">
        <f t="shared" si="124"/>
        <v>0</v>
      </c>
      <c r="C49" s="324" t="s">
        <v>1021</v>
      </c>
      <c r="D49" s="325">
        <f t="shared" si="9"/>
        <v>0</v>
      </c>
      <c r="E49" s="326">
        <f t="shared" ref="E49:V49" si="147">+E120+E191+E262+E333+E404+E475+E546+E617+E688</f>
        <v>0</v>
      </c>
      <c r="F49" s="326">
        <f t="shared" si="147"/>
        <v>0</v>
      </c>
      <c r="G49" s="326">
        <f t="shared" si="147"/>
        <v>0</v>
      </c>
      <c r="H49" s="326">
        <f t="shared" si="147"/>
        <v>0</v>
      </c>
      <c r="I49" s="326">
        <f t="shared" si="147"/>
        <v>0</v>
      </c>
      <c r="J49" s="326">
        <f t="shared" si="147"/>
        <v>0</v>
      </c>
      <c r="K49" s="326">
        <f t="shared" si="147"/>
        <v>0</v>
      </c>
      <c r="L49" s="326">
        <f t="shared" si="147"/>
        <v>0</v>
      </c>
      <c r="M49" s="326">
        <f t="shared" si="147"/>
        <v>0</v>
      </c>
      <c r="N49" s="326">
        <f t="shared" si="147"/>
        <v>0</v>
      </c>
      <c r="O49" s="326">
        <f t="shared" si="147"/>
        <v>0</v>
      </c>
      <c r="P49" s="326">
        <f t="shared" si="147"/>
        <v>0</v>
      </c>
      <c r="Q49" s="326">
        <f t="shared" si="147"/>
        <v>0</v>
      </c>
      <c r="R49" s="326">
        <f t="shared" si="147"/>
        <v>0</v>
      </c>
      <c r="S49" s="326">
        <f t="shared" si="147"/>
        <v>0</v>
      </c>
      <c r="T49" s="326">
        <f t="shared" si="147"/>
        <v>0</v>
      </c>
      <c r="U49" s="326">
        <f t="shared" si="147"/>
        <v>0</v>
      </c>
      <c r="V49" s="326">
        <f t="shared" si="147"/>
        <v>0</v>
      </c>
      <c r="W49" s="337">
        <f t="shared" si="131"/>
        <v>0</v>
      </c>
      <c r="X49" s="326">
        <f t="shared" ref="X49:AN49" si="148">+X120+X191+X262+X333+X404+X475+X546+X617+X688</f>
        <v>0</v>
      </c>
      <c r="Y49" s="326">
        <f t="shared" si="148"/>
        <v>0</v>
      </c>
      <c r="Z49" s="326">
        <f t="shared" si="148"/>
        <v>0</v>
      </c>
      <c r="AA49" s="326">
        <f t="shared" si="148"/>
        <v>0</v>
      </c>
      <c r="AB49" s="326">
        <f t="shared" si="148"/>
        <v>0</v>
      </c>
      <c r="AC49" s="326">
        <f t="shared" si="148"/>
        <v>0</v>
      </c>
      <c r="AD49" s="326">
        <f t="shared" si="148"/>
        <v>0</v>
      </c>
      <c r="AE49" s="326">
        <f t="shared" si="148"/>
        <v>0</v>
      </c>
      <c r="AF49" s="326">
        <f t="shared" si="148"/>
        <v>0</v>
      </c>
      <c r="AG49" s="326">
        <f t="shared" si="148"/>
        <v>0</v>
      </c>
      <c r="AH49" s="326">
        <f t="shared" si="148"/>
        <v>0</v>
      </c>
      <c r="AI49" s="326">
        <f t="shared" si="148"/>
        <v>0</v>
      </c>
      <c r="AJ49" s="326">
        <f t="shared" si="148"/>
        <v>0</v>
      </c>
      <c r="AK49" s="326">
        <f t="shared" si="148"/>
        <v>0</v>
      </c>
      <c r="AL49" s="326">
        <f t="shared" si="148"/>
        <v>0</v>
      </c>
      <c r="AM49" s="326">
        <f t="shared" si="148"/>
        <v>0</v>
      </c>
      <c r="AN49" s="326">
        <f t="shared" si="148"/>
        <v>0</v>
      </c>
      <c r="AO49" s="337">
        <f t="shared" si="133"/>
        <v>0</v>
      </c>
      <c r="AP49" s="325">
        <f t="shared" si="127"/>
        <v>0</v>
      </c>
      <c r="AQ49" s="326">
        <f t="shared" ref="AQ49" si="149">+AQ120+AQ191+AQ262+AQ333+AQ404+AQ475+AQ546+AQ617+AQ688</f>
        <v>0</v>
      </c>
      <c r="AR49" s="352">
        <f t="shared" si="129"/>
        <v>0</v>
      </c>
    </row>
    <row r="50" spans="1:44">
      <c r="A50" s="308">
        <f>'KK LRA-LO'!K269</f>
        <v>0</v>
      </c>
      <c r="B50" s="309">
        <f t="shared" si="124"/>
        <v>0</v>
      </c>
      <c r="C50" s="324" t="s">
        <v>888</v>
      </c>
      <c r="D50" s="325">
        <f t="shared" si="9"/>
        <v>0</v>
      </c>
      <c r="E50" s="326">
        <f t="shared" ref="E50:V50" si="150">+E121+E192+E263+E334+E405+E476+E547+E618+E689</f>
        <v>0</v>
      </c>
      <c r="F50" s="326">
        <f t="shared" si="150"/>
        <v>0</v>
      </c>
      <c r="G50" s="326">
        <f t="shared" si="150"/>
        <v>0</v>
      </c>
      <c r="H50" s="326">
        <f t="shared" si="150"/>
        <v>0</v>
      </c>
      <c r="I50" s="326">
        <f t="shared" si="150"/>
        <v>0</v>
      </c>
      <c r="J50" s="326">
        <f t="shared" si="150"/>
        <v>0</v>
      </c>
      <c r="K50" s="326">
        <f t="shared" si="150"/>
        <v>0</v>
      </c>
      <c r="L50" s="326">
        <f t="shared" si="150"/>
        <v>0</v>
      </c>
      <c r="M50" s="326">
        <f t="shared" si="150"/>
        <v>0</v>
      </c>
      <c r="N50" s="326">
        <f t="shared" si="150"/>
        <v>0</v>
      </c>
      <c r="O50" s="326">
        <f t="shared" si="150"/>
        <v>0</v>
      </c>
      <c r="P50" s="326">
        <f t="shared" si="150"/>
        <v>0</v>
      </c>
      <c r="Q50" s="326">
        <f t="shared" si="150"/>
        <v>0</v>
      </c>
      <c r="R50" s="326">
        <f t="shared" si="150"/>
        <v>0</v>
      </c>
      <c r="S50" s="326">
        <f t="shared" si="150"/>
        <v>0</v>
      </c>
      <c r="T50" s="326">
        <f t="shared" si="150"/>
        <v>0</v>
      </c>
      <c r="U50" s="326">
        <f t="shared" si="150"/>
        <v>0</v>
      </c>
      <c r="V50" s="326">
        <f t="shared" si="150"/>
        <v>0</v>
      </c>
      <c r="W50" s="337">
        <f t="shared" si="131"/>
        <v>0</v>
      </c>
      <c r="X50" s="326">
        <f t="shared" ref="X50:AN50" si="151">+X121+X192+X263+X334+X405+X476+X547+X618+X689</f>
        <v>0</v>
      </c>
      <c r="Y50" s="326">
        <f t="shared" si="151"/>
        <v>0</v>
      </c>
      <c r="Z50" s="326">
        <f t="shared" si="151"/>
        <v>0</v>
      </c>
      <c r="AA50" s="326">
        <f t="shared" si="151"/>
        <v>0</v>
      </c>
      <c r="AB50" s="326">
        <f t="shared" si="151"/>
        <v>0</v>
      </c>
      <c r="AC50" s="326">
        <f t="shared" si="151"/>
        <v>0</v>
      </c>
      <c r="AD50" s="326">
        <f t="shared" si="151"/>
        <v>0</v>
      </c>
      <c r="AE50" s="326">
        <f t="shared" si="151"/>
        <v>0</v>
      </c>
      <c r="AF50" s="326">
        <f t="shared" si="151"/>
        <v>0</v>
      </c>
      <c r="AG50" s="326">
        <f t="shared" si="151"/>
        <v>0</v>
      </c>
      <c r="AH50" s="326">
        <f t="shared" si="151"/>
        <v>0</v>
      </c>
      <c r="AI50" s="326">
        <f t="shared" si="151"/>
        <v>0</v>
      </c>
      <c r="AJ50" s="326">
        <f t="shared" si="151"/>
        <v>0</v>
      </c>
      <c r="AK50" s="326">
        <f t="shared" si="151"/>
        <v>0</v>
      </c>
      <c r="AL50" s="326">
        <f t="shared" si="151"/>
        <v>0</v>
      </c>
      <c r="AM50" s="326">
        <f t="shared" si="151"/>
        <v>0</v>
      </c>
      <c r="AN50" s="326">
        <f t="shared" si="151"/>
        <v>0</v>
      </c>
      <c r="AO50" s="337">
        <f t="shared" si="133"/>
        <v>0</v>
      </c>
      <c r="AP50" s="325">
        <f t="shared" si="127"/>
        <v>0</v>
      </c>
      <c r="AQ50" s="326">
        <f t="shared" ref="AQ50" si="152">+AQ121+AQ192+AQ263+AQ334+AQ405+AQ476+AQ547+AQ618+AQ689</f>
        <v>0</v>
      </c>
      <c r="AR50" s="352">
        <f t="shared" si="129"/>
        <v>0</v>
      </c>
    </row>
    <row r="51" spans="1:44">
      <c r="A51" s="308">
        <f>'KK LRA-LO'!K270</f>
        <v>0</v>
      </c>
      <c r="B51" s="309">
        <f t="shared" si="124"/>
        <v>0</v>
      </c>
      <c r="C51" s="324" t="s">
        <v>891</v>
      </c>
      <c r="D51" s="325">
        <f t="shared" si="9"/>
        <v>0</v>
      </c>
      <c r="E51" s="326">
        <f t="shared" ref="E51:V51" si="153">+E122+E193+E264+E335+E406+E477+E548+E619+E690</f>
        <v>0</v>
      </c>
      <c r="F51" s="326">
        <f t="shared" si="153"/>
        <v>0</v>
      </c>
      <c r="G51" s="326">
        <f t="shared" si="153"/>
        <v>0</v>
      </c>
      <c r="H51" s="326">
        <f t="shared" si="153"/>
        <v>0</v>
      </c>
      <c r="I51" s="326">
        <f t="shared" si="153"/>
        <v>0</v>
      </c>
      <c r="J51" s="326">
        <f t="shared" si="153"/>
        <v>0</v>
      </c>
      <c r="K51" s="326">
        <f t="shared" si="153"/>
        <v>0</v>
      </c>
      <c r="L51" s="326">
        <f t="shared" si="153"/>
        <v>0</v>
      </c>
      <c r="M51" s="326">
        <f t="shared" si="153"/>
        <v>0</v>
      </c>
      <c r="N51" s="326">
        <f t="shared" si="153"/>
        <v>0</v>
      </c>
      <c r="O51" s="326">
        <f t="shared" si="153"/>
        <v>0</v>
      </c>
      <c r="P51" s="326">
        <f t="shared" si="153"/>
        <v>0</v>
      </c>
      <c r="Q51" s="326">
        <f t="shared" si="153"/>
        <v>0</v>
      </c>
      <c r="R51" s="326">
        <f t="shared" si="153"/>
        <v>0</v>
      </c>
      <c r="S51" s="326">
        <f t="shared" si="153"/>
        <v>0</v>
      </c>
      <c r="T51" s="326">
        <f t="shared" si="153"/>
        <v>0</v>
      </c>
      <c r="U51" s="326">
        <f t="shared" si="153"/>
        <v>0</v>
      </c>
      <c r="V51" s="326">
        <f t="shared" si="153"/>
        <v>0</v>
      </c>
      <c r="W51" s="337">
        <f t="shared" si="131"/>
        <v>0</v>
      </c>
      <c r="X51" s="326">
        <f t="shared" ref="X51:AN51" si="154">+X122+X193+X264+X335+X406+X477+X548+X619+X690</f>
        <v>0</v>
      </c>
      <c r="Y51" s="326">
        <f t="shared" si="154"/>
        <v>0</v>
      </c>
      <c r="Z51" s="326">
        <f t="shared" si="154"/>
        <v>0</v>
      </c>
      <c r="AA51" s="326">
        <f t="shared" si="154"/>
        <v>0</v>
      </c>
      <c r="AB51" s="326">
        <f t="shared" si="154"/>
        <v>0</v>
      </c>
      <c r="AC51" s="326">
        <f t="shared" si="154"/>
        <v>0</v>
      </c>
      <c r="AD51" s="326">
        <f t="shared" si="154"/>
        <v>0</v>
      </c>
      <c r="AE51" s="326">
        <f t="shared" si="154"/>
        <v>0</v>
      </c>
      <c r="AF51" s="326">
        <f t="shared" si="154"/>
        <v>0</v>
      </c>
      <c r="AG51" s="326">
        <f t="shared" si="154"/>
        <v>0</v>
      </c>
      <c r="AH51" s="326">
        <f t="shared" si="154"/>
        <v>0</v>
      </c>
      <c r="AI51" s="326">
        <f t="shared" si="154"/>
        <v>0</v>
      </c>
      <c r="AJ51" s="326">
        <f t="shared" si="154"/>
        <v>0</v>
      </c>
      <c r="AK51" s="326">
        <f t="shared" si="154"/>
        <v>0</v>
      </c>
      <c r="AL51" s="326">
        <f t="shared" si="154"/>
        <v>0</v>
      </c>
      <c r="AM51" s="326">
        <f t="shared" si="154"/>
        <v>0</v>
      </c>
      <c r="AN51" s="326">
        <f t="shared" si="154"/>
        <v>0</v>
      </c>
      <c r="AO51" s="337">
        <f t="shared" si="133"/>
        <v>0</v>
      </c>
      <c r="AP51" s="325">
        <f t="shared" si="127"/>
        <v>0</v>
      </c>
      <c r="AQ51" s="326">
        <f t="shared" ref="AQ51" si="155">+AQ122+AQ193+AQ264+AQ335+AQ406+AQ477+AQ548+AQ619+AQ690</f>
        <v>0</v>
      </c>
      <c r="AR51" s="352">
        <f t="shared" si="129"/>
        <v>0</v>
      </c>
    </row>
    <row r="52" spans="1:44">
      <c r="A52" s="308"/>
      <c r="B52" s="309"/>
      <c r="C52" s="322" t="s">
        <v>1022</v>
      </c>
      <c r="D52" s="323">
        <f>SUM(D53)</f>
        <v>0</v>
      </c>
      <c r="E52" s="323">
        <f>SUM(E53)</f>
        <v>0</v>
      </c>
      <c r="F52" s="323">
        <f t="shared" ref="F52:X52" si="156">SUM(F53)</f>
        <v>0</v>
      </c>
      <c r="G52" s="323">
        <f t="shared" si="156"/>
        <v>0</v>
      </c>
      <c r="H52" s="323">
        <f t="shared" si="156"/>
        <v>0</v>
      </c>
      <c r="I52" s="323">
        <f t="shared" si="156"/>
        <v>0</v>
      </c>
      <c r="J52" s="323">
        <f t="shared" si="156"/>
        <v>0</v>
      </c>
      <c r="K52" s="323">
        <f t="shared" si="156"/>
        <v>0</v>
      </c>
      <c r="L52" s="323">
        <f t="shared" si="156"/>
        <v>0</v>
      </c>
      <c r="M52" s="323">
        <f t="shared" si="156"/>
        <v>0</v>
      </c>
      <c r="N52" s="323">
        <f t="shared" si="156"/>
        <v>0</v>
      </c>
      <c r="O52" s="323">
        <f t="shared" si="156"/>
        <v>0</v>
      </c>
      <c r="P52" s="323">
        <f t="shared" si="156"/>
        <v>0</v>
      </c>
      <c r="Q52" s="323">
        <f t="shared" si="156"/>
        <v>0</v>
      </c>
      <c r="R52" s="323">
        <f t="shared" si="156"/>
        <v>0</v>
      </c>
      <c r="S52" s="323">
        <f t="shared" si="156"/>
        <v>0</v>
      </c>
      <c r="T52" s="323">
        <f t="shared" si="156"/>
        <v>0</v>
      </c>
      <c r="U52" s="323">
        <f t="shared" si="156"/>
        <v>0</v>
      </c>
      <c r="V52" s="323">
        <f t="shared" si="156"/>
        <v>0</v>
      </c>
      <c r="W52" s="336">
        <f t="shared" si="156"/>
        <v>0</v>
      </c>
      <c r="X52" s="323">
        <f t="shared" si="156"/>
        <v>0</v>
      </c>
      <c r="Y52" s="323">
        <f t="shared" ref="Y52:AO52" si="157">SUM(Y53)</f>
        <v>0</v>
      </c>
      <c r="Z52" s="323">
        <f t="shared" si="157"/>
        <v>0</v>
      </c>
      <c r="AA52" s="323">
        <f t="shared" si="157"/>
        <v>0</v>
      </c>
      <c r="AB52" s="323">
        <f t="shared" si="157"/>
        <v>0</v>
      </c>
      <c r="AC52" s="323">
        <f t="shared" si="157"/>
        <v>0</v>
      </c>
      <c r="AD52" s="323">
        <f t="shared" si="157"/>
        <v>0</v>
      </c>
      <c r="AE52" s="323">
        <f t="shared" si="157"/>
        <v>0</v>
      </c>
      <c r="AF52" s="323">
        <f t="shared" si="157"/>
        <v>0</v>
      </c>
      <c r="AG52" s="323">
        <f t="shared" si="157"/>
        <v>0</v>
      </c>
      <c r="AH52" s="323">
        <f t="shared" si="157"/>
        <v>0</v>
      </c>
      <c r="AI52" s="323">
        <f t="shared" si="157"/>
        <v>0</v>
      </c>
      <c r="AJ52" s="323">
        <f t="shared" si="157"/>
        <v>0</v>
      </c>
      <c r="AK52" s="323">
        <f t="shared" si="157"/>
        <v>0</v>
      </c>
      <c r="AL52" s="323">
        <f t="shared" si="157"/>
        <v>0</v>
      </c>
      <c r="AM52" s="323">
        <f t="shared" si="157"/>
        <v>0</v>
      </c>
      <c r="AN52" s="323">
        <f t="shared" si="157"/>
        <v>0</v>
      </c>
      <c r="AO52" s="336">
        <f t="shared" si="157"/>
        <v>0</v>
      </c>
      <c r="AP52" s="323">
        <f t="shared" ref="AP52:AR52" si="158">SUM(AP53)</f>
        <v>0</v>
      </c>
      <c r="AQ52" s="350">
        <f t="shared" si="158"/>
        <v>0</v>
      </c>
      <c r="AR52" s="351">
        <f t="shared" si="158"/>
        <v>0</v>
      </c>
    </row>
    <row r="53" spans="1:44">
      <c r="A53" s="308"/>
      <c r="B53" s="309"/>
      <c r="C53" s="324" t="s">
        <v>1023</v>
      </c>
      <c r="D53" s="325">
        <f t="shared" si="9"/>
        <v>0</v>
      </c>
      <c r="E53" s="326">
        <f t="shared" si="9"/>
        <v>0</v>
      </c>
      <c r="F53" s="326">
        <f t="shared" si="9"/>
        <v>0</v>
      </c>
      <c r="G53" s="326">
        <f t="shared" si="9"/>
        <v>0</v>
      </c>
      <c r="H53" s="326">
        <f t="shared" si="9"/>
        <v>0</v>
      </c>
      <c r="I53" s="326">
        <f t="shared" si="9"/>
        <v>0</v>
      </c>
      <c r="J53" s="326">
        <f t="shared" si="9"/>
        <v>0</v>
      </c>
      <c r="K53" s="326">
        <f t="shared" si="9"/>
        <v>0</v>
      </c>
      <c r="L53" s="326">
        <f t="shared" si="9"/>
        <v>0</v>
      </c>
      <c r="M53" s="326">
        <f t="shared" si="9"/>
        <v>0</v>
      </c>
      <c r="N53" s="326">
        <f t="shared" si="9"/>
        <v>0</v>
      </c>
      <c r="O53" s="326">
        <f t="shared" si="9"/>
        <v>0</v>
      </c>
      <c r="P53" s="326">
        <f t="shared" si="9"/>
        <v>0</v>
      </c>
      <c r="Q53" s="326">
        <f t="shared" si="9"/>
        <v>0</v>
      </c>
      <c r="R53" s="326">
        <f t="shared" si="9"/>
        <v>0</v>
      </c>
      <c r="S53" s="326">
        <f t="shared" si="9"/>
        <v>0</v>
      </c>
      <c r="T53" s="326">
        <f t="shared" ref="T53:AN53" si="159">+T124+T195+T266+T337+T408+T479+T550+T621+T692</f>
        <v>0</v>
      </c>
      <c r="U53" s="326">
        <f t="shared" si="159"/>
        <v>0</v>
      </c>
      <c r="V53" s="326">
        <f t="shared" si="159"/>
        <v>0</v>
      </c>
      <c r="W53" s="337">
        <f>SUM(E53:V53)</f>
        <v>0</v>
      </c>
      <c r="X53" s="326">
        <f t="shared" si="159"/>
        <v>0</v>
      </c>
      <c r="Y53" s="326">
        <f t="shared" si="159"/>
        <v>0</v>
      </c>
      <c r="Z53" s="326">
        <f t="shared" si="159"/>
        <v>0</v>
      </c>
      <c r="AA53" s="326">
        <f t="shared" si="159"/>
        <v>0</v>
      </c>
      <c r="AB53" s="326">
        <f t="shared" si="159"/>
        <v>0</v>
      </c>
      <c r="AC53" s="326">
        <f t="shared" si="159"/>
        <v>0</v>
      </c>
      <c r="AD53" s="326">
        <f t="shared" si="159"/>
        <v>0</v>
      </c>
      <c r="AE53" s="326">
        <f t="shared" si="159"/>
        <v>0</v>
      </c>
      <c r="AF53" s="326">
        <f t="shared" si="159"/>
        <v>0</v>
      </c>
      <c r="AG53" s="326">
        <f t="shared" si="159"/>
        <v>0</v>
      </c>
      <c r="AH53" s="326">
        <f t="shared" si="159"/>
        <v>0</v>
      </c>
      <c r="AI53" s="326">
        <f t="shared" si="159"/>
        <v>0</v>
      </c>
      <c r="AJ53" s="326">
        <f t="shared" si="159"/>
        <v>0</v>
      </c>
      <c r="AK53" s="326">
        <f t="shared" si="159"/>
        <v>0</v>
      </c>
      <c r="AL53" s="326">
        <f t="shared" si="159"/>
        <v>0</v>
      </c>
      <c r="AM53" s="326">
        <f t="shared" si="159"/>
        <v>0</v>
      </c>
      <c r="AN53" s="326">
        <f t="shared" si="159"/>
        <v>0</v>
      </c>
      <c r="AO53" s="337">
        <f>SUM(X53:AN53)</f>
        <v>0</v>
      </c>
      <c r="AP53" s="325">
        <f>+D53+W53-AO53</f>
        <v>0</v>
      </c>
      <c r="AQ53" s="326">
        <f t="shared" ref="AQ53" si="160">+AQ124+AQ195+AQ266+AQ337+AQ408+AQ479+AQ550+AQ621+AQ692</f>
        <v>0</v>
      </c>
      <c r="AR53" s="352">
        <f t="shared" ref="AR53" si="161">+AP53-AQ53</f>
        <v>0</v>
      </c>
    </row>
    <row r="54" spans="1:44">
      <c r="A54" s="308"/>
      <c r="B54" s="309"/>
      <c r="C54" s="327" t="s">
        <v>1024</v>
      </c>
      <c r="D54" s="328">
        <f t="shared" ref="D54:E54" si="162">+D6+D8+D30+D36+D42+D52</f>
        <v>8657066625.73</v>
      </c>
      <c r="E54" s="328">
        <f t="shared" si="162"/>
        <v>443875000</v>
      </c>
      <c r="F54" s="328">
        <f t="shared" ref="F54:X54" si="163">+F6+F8+F30+F36+F42+F52</f>
        <v>0</v>
      </c>
      <c r="G54" s="328">
        <f t="shared" si="163"/>
        <v>0</v>
      </c>
      <c r="H54" s="328">
        <f t="shared" si="163"/>
        <v>0</v>
      </c>
      <c r="I54" s="328">
        <f t="shared" si="163"/>
        <v>0</v>
      </c>
      <c r="J54" s="328">
        <f t="shared" si="163"/>
        <v>0</v>
      </c>
      <c r="K54" s="328">
        <f t="shared" si="163"/>
        <v>0</v>
      </c>
      <c r="L54" s="328">
        <f t="shared" si="163"/>
        <v>40834200</v>
      </c>
      <c r="M54" s="328">
        <f t="shared" si="163"/>
        <v>0</v>
      </c>
      <c r="N54" s="328">
        <f t="shared" si="163"/>
        <v>0</v>
      </c>
      <c r="O54" s="328">
        <f t="shared" si="163"/>
        <v>0</v>
      </c>
      <c r="P54" s="328">
        <f t="shared" si="163"/>
        <v>0</v>
      </c>
      <c r="Q54" s="328">
        <f t="shared" si="163"/>
        <v>0</v>
      </c>
      <c r="R54" s="328">
        <f t="shared" si="163"/>
        <v>0</v>
      </c>
      <c r="S54" s="328">
        <f t="shared" si="163"/>
        <v>0</v>
      </c>
      <c r="T54" s="328">
        <f t="shared" si="163"/>
        <v>0</v>
      </c>
      <c r="U54" s="328">
        <f t="shared" si="163"/>
        <v>0</v>
      </c>
      <c r="V54" s="328">
        <f t="shared" si="163"/>
        <v>0</v>
      </c>
      <c r="W54" s="338">
        <f t="shared" si="163"/>
        <v>484709200</v>
      </c>
      <c r="X54" s="328">
        <f t="shared" si="163"/>
        <v>0</v>
      </c>
      <c r="Y54" s="328">
        <f t="shared" ref="Y54:AO54" si="164">+Y6+Y8+Y30+Y36+Y42+Y52</f>
        <v>0</v>
      </c>
      <c r="Z54" s="328">
        <f t="shared" si="164"/>
        <v>0</v>
      </c>
      <c r="AA54" s="328">
        <f t="shared" si="164"/>
        <v>0</v>
      </c>
      <c r="AB54" s="328">
        <f t="shared" si="164"/>
        <v>0</v>
      </c>
      <c r="AC54" s="328">
        <f t="shared" si="164"/>
        <v>0</v>
      </c>
      <c r="AD54" s="328">
        <f t="shared" si="164"/>
        <v>0</v>
      </c>
      <c r="AE54" s="328">
        <f t="shared" si="164"/>
        <v>0</v>
      </c>
      <c r="AF54" s="328">
        <f t="shared" si="164"/>
        <v>0</v>
      </c>
      <c r="AG54" s="328">
        <f t="shared" si="164"/>
        <v>0</v>
      </c>
      <c r="AH54" s="328">
        <f t="shared" si="164"/>
        <v>0</v>
      </c>
      <c r="AI54" s="328">
        <f t="shared" si="164"/>
        <v>0</v>
      </c>
      <c r="AJ54" s="328">
        <f t="shared" si="164"/>
        <v>0</v>
      </c>
      <c r="AK54" s="328">
        <f t="shared" si="164"/>
        <v>0</v>
      </c>
      <c r="AL54" s="328">
        <f t="shared" si="164"/>
        <v>0</v>
      </c>
      <c r="AM54" s="328">
        <f t="shared" si="164"/>
        <v>0</v>
      </c>
      <c r="AN54" s="328">
        <f t="shared" si="164"/>
        <v>0</v>
      </c>
      <c r="AO54" s="338">
        <f t="shared" si="164"/>
        <v>0</v>
      </c>
      <c r="AP54" s="328">
        <f t="shared" ref="AP54:AR54" si="165">+AP6+AP8+AP30+AP36+AP42+AP52</f>
        <v>9141775825.73</v>
      </c>
      <c r="AQ54" s="353">
        <f t="shared" si="165"/>
        <v>0</v>
      </c>
      <c r="AR54" s="328">
        <f t="shared" si="165"/>
        <v>9141775825.73</v>
      </c>
    </row>
    <row r="55" spans="1:44">
      <c r="A55" s="308"/>
      <c r="B55" s="309"/>
      <c r="C55" s="329" t="s">
        <v>1025</v>
      </c>
      <c r="D55" s="330"/>
      <c r="E55" s="330"/>
      <c r="F55" s="330"/>
      <c r="G55" s="330"/>
      <c r="H55" s="330"/>
      <c r="I55" s="330"/>
      <c r="J55" s="330"/>
      <c r="K55" s="330"/>
      <c r="L55" s="330"/>
      <c r="M55" s="330"/>
      <c r="N55" s="330"/>
      <c r="O55" s="330"/>
      <c r="P55" s="330"/>
      <c r="Q55" s="330"/>
      <c r="R55" s="330"/>
      <c r="S55" s="330"/>
      <c r="T55" s="330"/>
      <c r="U55" s="330"/>
      <c r="V55" s="330"/>
      <c r="W55" s="330"/>
      <c r="X55" s="330"/>
      <c r="Y55" s="330"/>
      <c r="Z55" s="330"/>
      <c r="AA55" s="330"/>
      <c r="AB55" s="330"/>
      <c r="AC55" s="330"/>
      <c r="AD55" s="330"/>
      <c r="AE55" s="330"/>
      <c r="AF55" s="330"/>
      <c r="AG55" s="330"/>
      <c r="AH55" s="330"/>
      <c r="AI55" s="330"/>
      <c r="AJ55" s="330"/>
      <c r="AK55" s="330"/>
      <c r="AL55" s="330"/>
      <c r="AM55" s="330"/>
      <c r="AN55" s="330"/>
      <c r="AO55" s="330"/>
      <c r="AP55" s="330"/>
      <c r="AQ55" s="330"/>
      <c r="AR55" s="354"/>
    </row>
    <row r="56" spans="1:44">
      <c r="A56" s="308"/>
      <c r="B56" s="309"/>
      <c r="C56" s="324" t="s">
        <v>1026</v>
      </c>
      <c r="D56" s="325">
        <f t="shared" ref="D56:E59" si="166">+D127+D198+D269+D340+D411+D482+D553+D624+D695</f>
        <v>-7459011439.00938</v>
      </c>
      <c r="E56" s="326">
        <f t="shared" si="166"/>
        <v>0</v>
      </c>
      <c r="F56" s="326">
        <f t="shared" ref="F56:V56" si="167">+F127+F198+F269+F340+F411+F482+F553+F624+F695</f>
        <v>0</v>
      </c>
      <c r="G56" s="326">
        <f t="shared" si="167"/>
        <v>0</v>
      </c>
      <c r="H56" s="326">
        <f t="shared" si="167"/>
        <v>0</v>
      </c>
      <c r="I56" s="326">
        <f t="shared" si="167"/>
        <v>0</v>
      </c>
      <c r="J56" s="326">
        <f t="shared" si="167"/>
        <v>0</v>
      </c>
      <c r="K56" s="326">
        <f t="shared" si="167"/>
        <v>0</v>
      </c>
      <c r="L56" s="326">
        <f t="shared" si="167"/>
        <v>-2851839.99</v>
      </c>
      <c r="M56" s="326">
        <f t="shared" si="167"/>
        <v>0</v>
      </c>
      <c r="N56" s="326">
        <f t="shared" si="167"/>
        <v>0</v>
      </c>
      <c r="O56" s="326">
        <f t="shared" si="167"/>
        <v>0</v>
      </c>
      <c r="P56" s="326">
        <f t="shared" si="167"/>
        <v>0</v>
      </c>
      <c r="Q56" s="326">
        <f t="shared" si="167"/>
        <v>0</v>
      </c>
      <c r="R56" s="326">
        <f t="shared" si="167"/>
        <v>0</v>
      </c>
      <c r="S56" s="326">
        <f t="shared" si="167"/>
        <v>0</v>
      </c>
      <c r="T56" s="326">
        <f t="shared" si="167"/>
        <v>0</v>
      </c>
      <c r="U56" s="326">
        <f t="shared" si="167"/>
        <v>0</v>
      </c>
      <c r="V56" s="326">
        <f t="shared" si="167"/>
        <v>-880539030.438543</v>
      </c>
      <c r="W56" s="337">
        <f>SUM(E56:V56)</f>
        <v>-883390870.428543</v>
      </c>
      <c r="X56" s="326">
        <f t="shared" ref="X56:AN56" si="168">+X127+X198+X269+X340+X411+X482+X553+X624+X695</f>
        <v>0</v>
      </c>
      <c r="Y56" s="326">
        <f t="shared" si="168"/>
        <v>0</v>
      </c>
      <c r="Z56" s="326">
        <f t="shared" si="168"/>
        <v>0</v>
      </c>
      <c r="AA56" s="326">
        <f t="shared" si="168"/>
        <v>0</v>
      </c>
      <c r="AB56" s="326">
        <f t="shared" si="168"/>
        <v>0</v>
      </c>
      <c r="AC56" s="326">
        <f t="shared" si="168"/>
        <v>0</v>
      </c>
      <c r="AD56" s="326">
        <f t="shared" si="168"/>
        <v>0</v>
      </c>
      <c r="AE56" s="326">
        <f t="shared" si="168"/>
        <v>0</v>
      </c>
      <c r="AF56" s="326">
        <f t="shared" si="168"/>
        <v>0</v>
      </c>
      <c r="AG56" s="326">
        <f t="shared" si="168"/>
        <v>0</v>
      </c>
      <c r="AH56" s="326">
        <f t="shared" si="168"/>
        <v>0</v>
      </c>
      <c r="AI56" s="326">
        <f t="shared" si="168"/>
        <v>0</v>
      </c>
      <c r="AJ56" s="326">
        <f t="shared" si="168"/>
        <v>0</v>
      </c>
      <c r="AK56" s="326">
        <f t="shared" si="168"/>
        <v>0</v>
      </c>
      <c r="AL56" s="326">
        <f t="shared" si="168"/>
        <v>0</v>
      </c>
      <c r="AM56" s="326">
        <f t="shared" si="168"/>
        <v>0</v>
      </c>
      <c r="AN56" s="326">
        <f t="shared" si="168"/>
        <v>0</v>
      </c>
      <c r="AO56" s="337">
        <f>SUM(X56:AN56)</f>
        <v>0</v>
      </c>
      <c r="AP56" s="325">
        <f>+D56+W56-AO56</f>
        <v>-8342402309.43792</v>
      </c>
      <c r="AQ56" s="326">
        <f t="shared" ref="AQ56" si="169">+AQ127+AQ198+AQ269+AQ340+AQ411+AQ482+AQ553+AQ624+AQ695</f>
        <v>0</v>
      </c>
      <c r="AR56" s="352">
        <f t="shared" ref="AR56:AR59" si="170">+AP56-AQ56</f>
        <v>-8342402309.43792</v>
      </c>
    </row>
    <row r="57" spans="1:44">
      <c r="A57" s="308"/>
      <c r="B57" s="309"/>
      <c r="C57" s="324" t="s">
        <v>1027</v>
      </c>
      <c r="D57" s="325">
        <f t="shared" si="166"/>
        <v>0</v>
      </c>
      <c r="E57" s="326">
        <f t="shared" si="166"/>
        <v>0</v>
      </c>
      <c r="F57" s="326">
        <f t="shared" ref="F57:V57" si="171">+F128+F199+F270+F341+F412+F483+F554+F625+F696</f>
        <v>0</v>
      </c>
      <c r="G57" s="326">
        <f t="shared" si="171"/>
        <v>0</v>
      </c>
      <c r="H57" s="326">
        <f t="shared" si="171"/>
        <v>0</v>
      </c>
      <c r="I57" s="326">
        <f t="shared" si="171"/>
        <v>0</v>
      </c>
      <c r="J57" s="326">
        <f t="shared" si="171"/>
        <v>0</v>
      </c>
      <c r="K57" s="326">
        <f t="shared" si="171"/>
        <v>0</v>
      </c>
      <c r="L57" s="326">
        <f t="shared" si="171"/>
        <v>0</v>
      </c>
      <c r="M57" s="326">
        <f t="shared" si="171"/>
        <v>0</v>
      </c>
      <c r="N57" s="326">
        <f t="shared" si="171"/>
        <v>0</v>
      </c>
      <c r="O57" s="326">
        <f t="shared" si="171"/>
        <v>0</v>
      </c>
      <c r="P57" s="326">
        <f t="shared" si="171"/>
        <v>0</v>
      </c>
      <c r="Q57" s="326">
        <f t="shared" si="171"/>
        <v>0</v>
      </c>
      <c r="R57" s="326">
        <f t="shared" si="171"/>
        <v>0</v>
      </c>
      <c r="S57" s="326">
        <f t="shared" si="171"/>
        <v>0</v>
      </c>
      <c r="T57" s="326">
        <f t="shared" si="171"/>
        <v>0</v>
      </c>
      <c r="U57" s="326">
        <f t="shared" si="171"/>
        <v>0</v>
      </c>
      <c r="V57" s="326">
        <f t="shared" si="171"/>
        <v>0</v>
      </c>
      <c r="W57" s="337">
        <f>SUM(E57:V57)</f>
        <v>0</v>
      </c>
      <c r="X57" s="326">
        <f t="shared" ref="X57:AN57" si="172">+X128+X199+X270+X341+X412+X483+X554+X625+X696</f>
        <v>0</v>
      </c>
      <c r="Y57" s="326">
        <f t="shared" si="172"/>
        <v>0</v>
      </c>
      <c r="Z57" s="326">
        <f t="shared" si="172"/>
        <v>0</v>
      </c>
      <c r="AA57" s="326">
        <f t="shared" si="172"/>
        <v>0</v>
      </c>
      <c r="AB57" s="326">
        <f t="shared" si="172"/>
        <v>0</v>
      </c>
      <c r="AC57" s="326">
        <f t="shared" si="172"/>
        <v>0</v>
      </c>
      <c r="AD57" s="326">
        <f t="shared" si="172"/>
        <v>0</v>
      </c>
      <c r="AE57" s="326">
        <f t="shared" si="172"/>
        <v>0</v>
      </c>
      <c r="AF57" s="326">
        <f t="shared" si="172"/>
        <v>0</v>
      </c>
      <c r="AG57" s="326">
        <f t="shared" si="172"/>
        <v>0</v>
      </c>
      <c r="AH57" s="326">
        <f t="shared" si="172"/>
        <v>0</v>
      </c>
      <c r="AI57" s="326">
        <f t="shared" si="172"/>
        <v>0</v>
      </c>
      <c r="AJ57" s="326">
        <f t="shared" si="172"/>
        <v>0</v>
      </c>
      <c r="AK57" s="326">
        <f t="shared" si="172"/>
        <v>0</v>
      </c>
      <c r="AL57" s="326">
        <f t="shared" si="172"/>
        <v>0</v>
      </c>
      <c r="AM57" s="326">
        <f t="shared" si="172"/>
        <v>0</v>
      </c>
      <c r="AN57" s="326">
        <f t="shared" si="172"/>
        <v>0</v>
      </c>
      <c r="AO57" s="337">
        <f t="shared" ref="AO57:AO59" si="173">SUM(X57:AN57)</f>
        <v>0</v>
      </c>
      <c r="AP57" s="325">
        <f>+D57+W57-AO57</f>
        <v>0</v>
      </c>
      <c r="AQ57" s="326">
        <f t="shared" ref="AQ57" si="174">+AQ128+AQ199+AQ270+AQ341+AQ412+AQ483+AQ554+AQ625+AQ696</f>
        <v>0</v>
      </c>
      <c r="AR57" s="352">
        <f t="shared" si="170"/>
        <v>0</v>
      </c>
    </row>
    <row r="58" spans="1:44">
      <c r="A58" s="308"/>
      <c r="B58" s="309"/>
      <c r="C58" s="324" t="s">
        <v>1028</v>
      </c>
      <c r="D58" s="325">
        <f t="shared" si="166"/>
        <v>0</v>
      </c>
      <c r="E58" s="326">
        <f t="shared" si="166"/>
        <v>0</v>
      </c>
      <c r="F58" s="326">
        <f t="shared" ref="F58:V58" si="175">+F129+F200+F271+F342+F413+F484+F555+F626+F697</f>
        <v>0</v>
      </c>
      <c r="G58" s="326">
        <f t="shared" si="175"/>
        <v>0</v>
      </c>
      <c r="H58" s="326">
        <f t="shared" si="175"/>
        <v>0</v>
      </c>
      <c r="I58" s="326">
        <f t="shared" si="175"/>
        <v>0</v>
      </c>
      <c r="J58" s="326">
        <f t="shared" si="175"/>
        <v>0</v>
      </c>
      <c r="K58" s="326">
        <f t="shared" si="175"/>
        <v>0</v>
      </c>
      <c r="L58" s="326">
        <f t="shared" si="175"/>
        <v>0</v>
      </c>
      <c r="M58" s="326">
        <f t="shared" si="175"/>
        <v>0</v>
      </c>
      <c r="N58" s="326">
        <f t="shared" si="175"/>
        <v>0</v>
      </c>
      <c r="O58" s="326">
        <f t="shared" si="175"/>
        <v>0</v>
      </c>
      <c r="P58" s="326">
        <f t="shared" si="175"/>
        <v>0</v>
      </c>
      <c r="Q58" s="326">
        <f t="shared" si="175"/>
        <v>0</v>
      </c>
      <c r="R58" s="326">
        <f t="shared" si="175"/>
        <v>0</v>
      </c>
      <c r="S58" s="326">
        <f t="shared" si="175"/>
        <v>0</v>
      </c>
      <c r="T58" s="326">
        <f t="shared" si="175"/>
        <v>0</v>
      </c>
      <c r="U58" s="326">
        <f t="shared" si="175"/>
        <v>0</v>
      </c>
      <c r="V58" s="326">
        <f t="shared" si="175"/>
        <v>0</v>
      </c>
      <c r="W58" s="337">
        <f>SUM(E58:V58)</f>
        <v>0</v>
      </c>
      <c r="X58" s="326">
        <f t="shared" ref="X58:AN58" si="176">+X129+X200+X271+X342+X413+X484+X555+X626+X697</f>
        <v>0</v>
      </c>
      <c r="Y58" s="326">
        <f t="shared" si="176"/>
        <v>0</v>
      </c>
      <c r="Z58" s="326">
        <f t="shared" si="176"/>
        <v>0</v>
      </c>
      <c r="AA58" s="326">
        <f t="shared" si="176"/>
        <v>0</v>
      </c>
      <c r="AB58" s="326">
        <f t="shared" si="176"/>
        <v>0</v>
      </c>
      <c r="AC58" s="326">
        <f t="shared" si="176"/>
        <v>0</v>
      </c>
      <c r="AD58" s="326">
        <f t="shared" si="176"/>
        <v>0</v>
      </c>
      <c r="AE58" s="326">
        <f t="shared" si="176"/>
        <v>0</v>
      </c>
      <c r="AF58" s="326">
        <f t="shared" si="176"/>
        <v>0</v>
      </c>
      <c r="AG58" s="326">
        <f t="shared" si="176"/>
        <v>0</v>
      </c>
      <c r="AH58" s="326">
        <f t="shared" si="176"/>
        <v>0</v>
      </c>
      <c r="AI58" s="326">
        <f t="shared" si="176"/>
        <v>0</v>
      </c>
      <c r="AJ58" s="326">
        <f t="shared" si="176"/>
        <v>0</v>
      </c>
      <c r="AK58" s="326">
        <f t="shared" si="176"/>
        <v>0</v>
      </c>
      <c r="AL58" s="326">
        <f t="shared" si="176"/>
        <v>0</v>
      </c>
      <c r="AM58" s="326">
        <f t="shared" si="176"/>
        <v>0</v>
      </c>
      <c r="AN58" s="326">
        <f t="shared" si="176"/>
        <v>0</v>
      </c>
      <c r="AO58" s="337">
        <f t="shared" si="173"/>
        <v>0</v>
      </c>
      <c r="AP58" s="325">
        <f>+D58+W58-AO58</f>
        <v>0</v>
      </c>
      <c r="AQ58" s="326">
        <f t="shared" ref="AQ58" si="177">+AQ129+AQ200+AQ271+AQ342+AQ413+AQ484+AQ555+AQ626+AQ697</f>
        <v>0</v>
      </c>
      <c r="AR58" s="352">
        <f t="shared" si="170"/>
        <v>0</v>
      </c>
    </row>
    <row r="59" spans="1:44">
      <c r="A59" s="308"/>
      <c r="B59" s="309"/>
      <c r="C59" s="324" t="s">
        <v>1029</v>
      </c>
      <c r="D59" s="325">
        <f t="shared" si="166"/>
        <v>0</v>
      </c>
      <c r="E59" s="326">
        <f t="shared" si="166"/>
        <v>0</v>
      </c>
      <c r="F59" s="326">
        <f t="shared" ref="F59:V59" si="178">+F130+F201+F272+F343+F414+F485+F556+F627+F698</f>
        <v>0</v>
      </c>
      <c r="G59" s="326">
        <f t="shared" si="178"/>
        <v>0</v>
      </c>
      <c r="H59" s="326">
        <f t="shared" si="178"/>
        <v>0</v>
      </c>
      <c r="I59" s="326">
        <f t="shared" si="178"/>
        <v>0</v>
      </c>
      <c r="J59" s="326">
        <f t="shared" si="178"/>
        <v>0</v>
      </c>
      <c r="K59" s="326">
        <f t="shared" si="178"/>
        <v>0</v>
      </c>
      <c r="L59" s="326">
        <f t="shared" si="178"/>
        <v>0</v>
      </c>
      <c r="M59" s="326">
        <f t="shared" si="178"/>
        <v>0</v>
      </c>
      <c r="N59" s="326">
        <f t="shared" si="178"/>
        <v>0</v>
      </c>
      <c r="O59" s="326">
        <f t="shared" si="178"/>
        <v>0</v>
      </c>
      <c r="P59" s="326">
        <f t="shared" si="178"/>
        <v>0</v>
      </c>
      <c r="Q59" s="326">
        <f t="shared" si="178"/>
        <v>0</v>
      </c>
      <c r="R59" s="326">
        <f t="shared" si="178"/>
        <v>0</v>
      </c>
      <c r="S59" s="326">
        <f t="shared" si="178"/>
        <v>0</v>
      </c>
      <c r="T59" s="326">
        <f t="shared" si="178"/>
        <v>0</v>
      </c>
      <c r="U59" s="326">
        <f t="shared" si="178"/>
        <v>0</v>
      </c>
      <c r="V59" s="326">
        <f t="shared" si="178"/>
        <v>0</v>
      </c>
      <c r="W59" s="337">
        <f>SUM(E59:V59)</f>
        <v>0</v>
      </c>
      <c r="X59" s="326">
        <f t="shared" ref="X59:AN59" si="179">+X130+X201+X272+X343+X414+X485+X556+X627+X698</f>
        <v>0</v>
      </c>
      <c r="Y59" s="326">
        <f t="shared" si="179"/>
        <v>0</v>
      </c>
      <c r="Z59" s="326">
        <f t="shared" si="179"/>
        <v>0</v>
      </c>
      <c r="AA59" s="326">
        <f t="shared" si="179"/>
        <v>0</v>
      </c>
      <c r="AB59" s="326">
        <f t="shared" si="179"/>
        <v>0</v>
      </c>
      <c r="AC59" s="326">
        <f t="shared" si="179"/>
        <v>0</v>
      </c>
      <c r="AD59" s="326">
        <f t="shared" si="179"/>
        <v>0</v>
      </c>
      <c r="AE59" s="326">
        <f t="shared" si="179"/>
        <v>0</v>
      </c>
      <c r="AF59" s="326">
        <f t="shared" si="179"/>
        <v>0</v>
      </c>
      <c r="AG59" s="326">
        <f t="shared" si="179"/>
        <v>0</v>
      </c>
      <c r="AH59" s="326">
        <f t="shared" si="179"/>
        <v>0</v>
      </c>
      <c r="AI59" s="326">
        <f t="shared" si="179"/>
        <v>0</v>
      </c>
      <c r="AJ59" s="326">
        <f t="shared" si="179"/>
        <v>0</v>
      </c>
      <c r="AK59" s="326">
        <f t="shared" si="179"/>
        <v>0</v>
      </c>
      <c r="AL59" s="326">
        <f t="shared" si="179"/>
        <v>0</v>
      </c>
      <c r="AM59" s="326">
        <f t="shared" si="179"/>
        <v>0</v>
      </c>
      <c r="AN59" s="326">
        <f t="shared" si="179"/>
        <v>0</v>
      </c>
      <c r="AO59" s="337">
        <f t="shared" si="173"/>
        <v>0</v>
      </c>
      <c r="AP59" s="325">
        <f>+D59+W59-AO59</f>
        <v>0</v>
      </c>
      <c r="AQ59" s="326">
        <f t="shared" ref="AQ59" si="180">+AQ130+AQ201+AQ272+AQ343+AQ414+AQ485+AQ556+AQ627+AQ698</f>
        <v>0</v>
      </c>
      <c r="AR59" s="352">
        <f t="shared" si="170"/>
        <v>0</v>
      </c>
    </row>
    <row r="60" spans="1:44">
      <c r="A60" s="308"/>
      <c r="B60" s="309"/>
      <c r="C60" s="327" t="s">
        <v>1030</v>
      </c>
      <c r="D60" s="328">
        <f>SUM(D56:D59)</f>
        <v>-7459011439.00938</v>
      </c>
      <c r="E60" s="328">
        <f t="shared" ref="E60:U60" si="181">SUM(E56:E59)</f>
        <v>0</v>
      </c>
      <c r="F60" s="328">
        <f t="shared" si="181"/>
        <v>0</v>
      </c>
      <c r="G60" s="328">
        <f t="shared" si="181"/>
        <v>0</v>
      </c>
      <c r="H60" s="328">
        <f t="shared" si="181"/>
        <v>0</v>
      </c>
      <c r="I60" s="328">
        <f t="shared" si="181"/>
        <v>0</v>
      </c>
      <c r="J60" s="328">
        <f t="shared" si="181"/>
        <v>0</v>
      </c>
      <c r="K60" s="328">
        <f t="shared" si="181"/>
        <v>0</v>
      </c>
      <c r="L60" s="328">
        <f t="shared" si="181"/>
        <v>-2851839.99</v>
      </c>
      <c r="M60" s="328">
        <f t="shared" si="181"/>
        <v>0</v>
      </c>
      <c r="N60" s="328">
        <f t="shared" si="181"/>
        <v>0</v>
      </c>
      <c r="O60" s="328">
        <f t="shared" si="181"/>
        <v>0</v>
      </c>
      <c r="P60" s="328">
        <f t="shared" si="181"/>
        <v>0</v>
      </c>
      <c r="Q60" s="328">
        <f t="shared" si="181"/>
        <v>0</v>
      </c>
      <c r="R60" s="328">
        <f t="shared" si="181"/>
        <v>0</v>
      </c>
      <c r="S60" s="328">
        <f t="shared" si="181"/>
        <v>0</v>
      </c>
      <c r="T60" s="328">
        <f t="shared" si="181"/>
        <v>0</v>
      </c>
      <c r="U60" s="328">
        <f t="shared" si="181"/>
        <v>0</v>
      </c>
      <c r="V60" s="328">
        <f t="shared" ref="V60:X60" si="182">SUM(V56:V59)</f>
        <v>-880539030.438543</v>
      </c>
      <c r="W60" s="338">
        <f t="shared" si="182"/>
        <v>-883390870.428543</v>
      </c>
      <c r="X60" s="328">
        <f t="shared" si="182"/>
        <v>0</v>
      </c>
      <c r="Y60" s="328">
        <f t="shared" ref="Y60:AO60" si="183">SUM(Y56:Y59)</f>
        <v>0</v>
      </c>
      <c r="Z60" s="328">
        <f t="shared" si="183"/>
        <v>0</v>
      </c>
      <c r="AA60" s="328">
        <f t="shared" si="183"/>
        <v>0</v>
      </c>
      <c r="AB60" s="328">
        <f t="shared" si="183"/>
        <v>0</v>
      </c>
      <c r="AC60" s="328">
        <f t="shared" si="183"/>
        <v>0</v>
      </c>
      <c r="AD60" s="328">
        <f t="shared" si="183"/>
        <v>0</v>
      </c>
      <c r="AE60" s="328">
        <f t="shared" si="183"/>
        <v>0</v>
      </c>
      <c r="AF60" s="328">
        <f t="shared" si="183"/>
        <v>0</v>
      </c>
      <c r="AG60" s="328">
        <f t="shared" si="183"/>
        <v>0</v>
      </c>
      <c r="AH60" s="328">
        <f t="shared" si="183"/>
        <v>0</v>
      </c>
      <c r="AI60" s="328">
        <f t="shared" si="183"/>
        <v>0</v>
      </c>
      <c r="AJ60" s="328">
        <f t="shared" si="183"/>
        <v>0</v>
      </c>
      <c r="AK60" s="328">
        <f t="shared" si="183"/>
        <v>0</v>
      </c>
      <c r="AL60" s="328">
        <f t="shared" si="183"/>
        <v>0</v>
      </c>
      <c r="AM60" s="328">
        <f t="shared" si="183"/>
        <v>0</v>
      </c>
      <c r="AN60" s="328">
        <f t="shared" si="183"/>
        <v>0</v>
      </c>
      <c r="AO60" s="338">
        <f t="shared" si="183"/>
        <v>0</v>
      </c>
      <c r="AP60" s="328">
        <f t="shared" ref="AP60:AR60" si="184">SUM(AP56:AP59)</f>
        <v>-8342402309.43792</v>
      </c>
      <c r="AQ60" s="353">
        <f t="shared" si="184"/>
        <v>0</v>
      </c>
      <c r="AR60" s="328">
        <f t="shared" si="184"/>
        <v>-8342402309.43792</v>
      </c>
    </row>
    <row r="61" spans="1:44">
      <c r="A61" s="308"/>
      <c r="B61" s="309"/>
      <c r="C61" s="331" t="s">
        <v>1031</v>
      </c>
      <c r="D61" s="332">
        <f>+D54+D60</f>
        <v>1198055186.72062</v>
      </c>
      <c r="E61" s="332">
        <f>+E54+E60</f>
        <v>443875000</v>
      </c>
      <c r="F61" s="332">
        <f t="shared" ref="F61:V61" si="185">+F54+F60</f>
        <v>0</v>
      </c>
      <c r="G61" s="332">
        <f t="shared" si="185"/>
        <v>0</v>
      </c>
      <c r="H61" s="332">
        <f t="shared" si="185"/>
        <v>0</v>
      </c>
      <c r="I61" s="332">
        <f t="shared" si="185"/>
        <v>0</v>
      </c>
      <c r="J61" s="332">
        <f t="shared" si="185"/>
        <v>0</v>
      </c>
      <c r="K61" s="332">
        <f t="shared" si="185"/>
        <v>0</v>
      </c>
      <c r="L61" s="332">
        <f t="shared" si="185"/>
        <v>37982360.01</v>
      </c>
      <c r="M61" s="332">
        <f t="shared" si="185"/>
        <v>0</v>
      </c>
      <c r="N61" s="332">
        <f t="shared" si="185"/>
        <v>0</v>
      </c>
      <c r="O61" s="332">
        <f t="shared" si="185"/>
        <v>0</v>
      </c>
      <c r="P61" s="332">
        <f t="shared" si="185"/>
        <v>0</v>
      </c>
      <c r="Q61" s="332">
        <f t="shared" si="185"/>
        <v>0</v>
      </c>
      <c r="R61" s="332">
        <f t="shared" si="185"/>
        <v>0</v>
      </c>
      <c r="S61" s="332">
        <f t="shared" si="185"/>
        <v>0</v>
      </c>
      <c r="T61" s="332">
        <f t="shared" si="185"/>
        <v>0</v>
      </c>
      <c r="U61" s="332">
        <f t="shared" si="185"/>
        <v>0</v>
      </c>
      <c r="V61" s="332">
        <f t="shared" si="185"/>
        <v>-880539030.438543</v>
      </c>
      <c r="W61" s="339">
        <f t="shared" ref="W61:X61" si="186">+W54+W60</f>
        <v>-398681670.428543</v>
      </c>
      <c r="X61" s="332">
        <f t="shared" si="186"/>
        <v>0</v>
      </c>
      <c r="Y61" s="332">
        <f t="shared" ref="Y61:AO61" si="187">+Y54+Y60</f>
        <v>0</v>
      </c>
      <c r="Z61" s="332">
        <f t="shared" si="187"/>
        <v>0</v>
      </c>
      <c r="AA61" s="332">
        <f t="shared" si="187"/>
        <v>0</v>
      </c>
      <c r="AB61" s="332">
        <f t="shared" si="187"/>
        <v>0</v>
      </c>
      <c r="AC61" s="332">
        <f t="shared" si="187"/>
        <v>0</v>
      </c>
      <c r="AD61" s="332">
        <f t="shared" si="187"/>
        <v>0</v>
      </c>
      <c r="AE61" s="332">
        <f t="shared" si="187"/>
        <v>0</v>
      </c>
      <c r="AF61" s="332">
        <f t="shared" si="187"/>
        <v>0</v>
      </c>
      <c r="AG61" s="332">
        <f t="shared" si="187"/>
        <v>0</v>
      </c>
      <c r="AH61" s="332">
        <f t="shared" si="187"/>
        <v>0</v>
      </c>
      <c r="AI61" s="332">
        <f t="shared" si="187"/>
        <v>0</v>
      </c>
      <c r="AJ61" s="332">
        <f t="shared" si="187"/>
        <v>0</v>
      </c>
      <c r="AK61" s="332">
        <f t="shared" si="187"/>
        <v>0</v>
      </c>
      <c r="AL61" s="332">
        <f t="shared" si="187"/>
        <v>0</v>
      </c>
      <c r="AM61" s="332">
        <f t="shared" si="187"/>
        <v>0</v>
      </c>
      <c r="AN61" s="332">
        <f t="shared" si="187"/>
        <v>0</v>
      </c>
      <c r="AO61" s="339">
        <f t="shared" si="187"/>
        <v>0</v>
      </c>
      <c r="AP61" s="332">
        <f t="shared" ref="AP61:AR61" si="188">+AP54+AP60</f>
        <v>799373516.292077</v>
      </c>
      <c r="AQ61" s="355">
        <f t="shared" si="188"/>
        <v>0</v>
      </c>
      <c r="AR61" s="332">
        <f t="shared" si="188"/>
        <v>799373516.292077</v>
      </c>
    </row>
    <row r="62" spans="1:44">
      <c r="A62" s="308"/>
      <c r="B62" s="309"/>
      <c r="C62" s="320" t="s">
        <v>1032</v>
      </c>
      <c r="D62" s="321"/>
      <c r="E62" s="321"/>
      <c r="F62" s="321"/>
      <c r="G62" s="321"/>
      <c r="H62" s="321"/>
      <c r="I62" s="321"/>
      <c r="J62" s="321"/>
      <c r="K62" s="321"/>
      <c r="L62" s="321"/>
      <c r="M62" s="321"/>
      <c r="N62" s="321"/>
      <c r="O62" s="321"/>
      <c r="P62" s="321"/>
      <c r="Q62" s="321"/>
      <c r="R62" s="321"/>
      <c r="S62" s="321"/>
      <c r="T62" s="321"/>
      <c r="U62" s="321"/>
      <c r="V62" s="321"/>
      <c r="W62" s="321"/>
      <c r="X62" s="321"/>
      <c r="Y62" s="321"/>
      <c r="Z62" s="321"/>
      <c r="AA62" s="321"/>
      <c r="AB62" s="321"/>
      <c r="AC62" s="321"/>
      <c r="AD62" s="321"/>
      <c r="AE62" s="321"/>
      <c r="AF62" s="321"/>
      <c r="AG62" s="321"/>
      <c r="AH62" s="321"/>
      <c r="AI62" s="321"/>
      <c r="AJ62" s="321"/>
      <c r="AK62" s="321"/>
      <c r="AL62" s="321"/>
      <c r="AM62" s="321"/>
      <c r="AN62" s="321"/>
      <c r="AO62" s="321"/>
      <c r="AP62" s="321"/>
      <c r="AQ62" s="321"/>
      <c r="AR62" s="349"/>
    </row>
    <row r="63" spans="1:44">
      <c r="A63" s="308"/>
      <c r="B63" s="309"/>
      <c r="C63" s="324" t="s">
        <v>1033</v>
      </c>
      <c r="D63" s="325">
        <f t="shared" ref="D63:D69" si="189">+D134+D205+D276+D347+D418+D489+D560+D631+D702</f>
        <v>0</v>
      </c>
      <c r="E63" s="326">
        <f t="shared" ref="E63:V63" si="190">+E134+E205+E276+E347+E418+E489+E560+E631+E702</f>
        <v>0</v>
      </c>
      <c r="F63" s="326">
        <f t="shared" si="190"/>
        <v>0</v>
      </c>
      <c r="G63" s="326">
        <f t="shared" si="190"/>
        <v>0</v>
      </c>
      <c r="H63" s="326">
        <f t="shared" si="190"/>
        <v>0</v>
      </c>
      <c r="I63" s="326">
        <f t="shared" si="190"/>
        <v>0</v>
      </c>
      <c r="J63" s="326">
        <f t="shared" si="190"/>
        <v>0</v>
      </c>
      <c r="K63" s="326">
        <f t="shared" si="190"/>
        <v>0</v>
      </c>
      <c r="L63" s="326">
        <f t="shared" si="190"/>
        <v>0</v>
      </c>
      <c r="M63" s="326">
        <f t="shared" si="190"/>
        <v>0</v>
      </c>
      <c r="N63" s="326">
        <f t="shared" si="190"/>
        <v>0</v>
      </c>
      <c r="O63" s="326">
        <f t="shared" si="190"/>
        <v>0</v>
      </c>
      <c r="P63" s="326">
        <f t="shared" si="190"/>
        <v>0</v>
      </c>
      <c r="Q63" s="326">
        <f t="shared" si="190"/>
        <v>0</v>
      </c>
      <c r="R63" s="326">
        <f t="shared" si="190"/>
        <v>0</v>
      </c>
      <c r="S63" s="326">
        <f t="shared" si="190"/>
        <v>0</v>
      </c>
      <c r="T63" s="326">
        <f t="shared" si="190"/>
        <v>0</v>
      </c>
      <c r="U63" s="326">
        <f t="shared" si="190"/>
        <v>0</v>
      </c>
      <c r="V63" s="326">
        <f t="shared" si="190"/>
        <v>0</v>
      </c>
      <c r="W63" s="337">
        <f>SUM(E63:V63)</f>
        <v>0</v>
      </c>
      <c r="X63" s="326">
        <f t="shared" ref="X63:AN63" si="191">+X134+X205+X276+X347+X418+X489+X560+X631+X702</f>
        <v>0</v>
      </c>
      <c r="Y63" s="326">
        <f t="shared" si="191"/>
        <v>0</v>
      </c>
      <c r="Z63" s="326">
        <f t="shared" si="191"/>
        <v>0</v>
      </c>
      <c r="AA63" s="326">
        <f t="shared" si="191"/>
        <v>0</v>
      </c>
      <c r="AB63" s="326">
        <f t="shared" si="191"/>
        <v>0</v>
      </c>
      <c r="AC63" s="326">
        <f t="shared" si="191"/>
        <v>0</v>
      </c>
      <c r="AD63" s="326">
        <f t="shared" si="191"/>
        <v>0</v>
      </c>
      <c r="AE63" s="326">
        <f t="shared" si="191"/>
        <v>0</v>
      </c>
      <c r="AF63" s="326">
        <f t="shared" si="191"/>
        <v>0</v>
      </c>
      <c r="AG63" s="326">
        <f t="shared" si="191"/>
        <v>0</v>
      </c>
      <c r="AH63" s="326">
        <f t="shared" si="191"/>
        <v>0</v>
      </c>
      <c r="AI63" s="326">
        <f t="shared" si="191"/>
        <v>0</v>
      </c>
      <c r="AJ63" s="326">
        <f t="shared" si="191"/>
        <v>0</v>
      </c>
      <c r="AK63" s="326">
        <f t="shared" si="191"/>
        <v>0</v>
      </c>
      <c r="AL63" s="326">
        <f t="shared" si="191"/>
        <v>0</v>
      </c>
      <c r="AM63" s="326">
        <f t="shared" si="191"/>
        <v>0</v>
      </c>
      <c r="AN63" s="326">
        <f t="shared" si="191"/>
        <v>0</v>
      </c>
      <c r="AO63" s="337">
        <f>SUM(X63:AN63)</f>
        <v>0</v>
      </c>
      <c r="AP63" s="325">
        <f>+D63+W63-AO63</f>
        <v>0</v>
      </c>
      <c r="AQ63" s="326">
        <f t="shared" ref="AQ63" si="192">+AQ134+AQ205+AQ276+AQ347+AQ418+AQ489+AQ560+AQ631+AQ702</f>
        <v>0</v>
      </c>
      <c r="AR63" s="352">
        <f t="shared" ref="AR63:AR66" si="193">+AP63-AQ63</f>
        <v>0</v>
      </c>
    </row>
    <row r="64" spans="1:44">
      <c r="A64" s="308">
        <f>'KK LRA-LO'!K272</f>
        <v>0</v>
      </c>
      <c r="B64" s="309">
        <f t="shared" ref="B64" si="194">E64-A64</f>
        <v>0</v>
      </c>
      <c r="C64" s="324" t="s">
        <v>898</v>
      </c>
      <c r="D64" s="325">
        <f t="shared" si="189"/>
        <v>304184969</v>
      </c>
      <c r="E64" s="326">
        <f t="shared" ref="E64:V64" si="195">+E135+E206+E277+E348+E419+E490+E561+E632+E703</f>
        <v>0</v>
      </c>
      <c r="F64" s="326">
        <f t="shared" si="195"/>
        <v>0</v>
      </c>
      <c r="G64" s="326">
        <f t="shared" si="195"/>
        <v>0</v>
      </c>
      <c r="H64" s="326">
        <f t="shared" si="195"/>
        <v>0</v>
      </c>
      <c r="I64" s="326">
        <f t="shared" si="195"/>
        <v>0</v>
      </c>
      <c r="J64" s="326">
        <f t="shared" si="195"/>
        <v>0</v>
      </c>
      <c r="K64" s="326">
        <f t="shared" si="195"/>
        <v>0</v>
      </c>
      <c r="L64" s="326">
        <f t="shared" si="195"/>
        <v>0</v>
      </c>
      <c r="M64" s="326">
        <f t="shared" si="195"/>
        <v>0</v>
      </c>
      <c r="N64" s="326">
        <f t="shared" si="195"/>
        <v>0</v>
      </c>
      <c r="O64" s="326">
        <f t="shared" si="195"/>
        <v>0</v>
      </c>
      <c r="P64" s="326">
        <f t="shared" si="195"/>
        <v>0</v>
      </c>
      <c r="Q64" s="326">
        <f t="shared" si="195"/>
        <v>0</v>
      </c>
      <c r="R64" s="326">
        <f t="shared" si="195"/>
        <v>0</v>
      </c>
      <c r="S64" s="326">
        <f t="shared" si="195"/>
        <v>0</v>
      </c>
      <c r="T64" s="326">
        <f t="shared" si="195"/>
        <v>0</v>
      </c>
      <c r="U64" s="326">
        <f t="shared" si="195"/>
        <v>0</v>
      </c>
      <c r="V64" s="326">
        <f t="shared" si="195"/>
        <v>0</v>
      </c>
      <c r="W64" s="337">
        <f t="shared" ref="W64:W66" si="196">SUM(E64:V64)</f>
        <v>0</v>
      </c>
      <c r="X64" s="326">
        <f t="shared" ref="X64:AN64" si="197">+X135+X206+X277+X348+X419+X490+X561+X632+X703</f>
        <v>0</v>
      </c>
      <c r="Y64" s="326">
        <f t="shared" si="197"/>
        <v>0</v>
      </c>
      <c r="Z64" s="326">
        <f t="shared" si="197"/>
        <v>0</v>
      </c>
      <c r="AA64" s="326">
        <f t="shared" si="197"/>
        <v>0</v>
      </c>
      <c r="AB64" s="326">
        <f t="shared" si="197"/>
        <v>0</v>
      </c>
      <c r="AC64" s="326">
        <f t="shared" si="197"/>
        <v>0</v>
      </c>
      <c r="AD64" s="326">
        <f t="shared" si="197"/>
        <v>0</v>
      </c>
      <c r="AE64" s="326">
        <f t="shared" si="197"/>
        <v>0</v>
      </c>
      <c r="AF64" s="326">
        <f t="shared" si="197"/>
        <v>0</v>
      </c>
      <c r="AG64" s="326">
        <f t="shared" si="197"/>
        <v>0</v>
      </c>
      <c r="AH64" s="326">
        <f t="shared" si="197"/>
        <v>0</v>
      </c>
      <c r="AI64" s="326">
        <f t="shared" si="197"/>
        <v>0</v>
      </c>
      <c r="AJ64" s="326">
        <f t="shared" si="197"/>
        <v>0</v>
      </c>
      <c r="AK64" s="326">
        <f t="shared" si="197"/>
        <v>0</v>
      </c>
      <c r="AL64" s="326">
        <f t="shared" si="197"/>
        <v>0</v>
      </c>
      <c r="AM64" s="326">
        <f t="shared" si="197"/>
        <v>0</v>
      </c>
      <c r="AN64" s="326">
        <f t="shared" si="197"/>
        <v>0</v>
      </c>
      <c r="AO64" s="337">
        <f t="shared" ref="AO64:AO66" si="198">SUM(X64:AN64)</f>
        <v>0</v>
      </c>
      <c r="AP64" s="325">
        <f>+D64+W64-AO64</f>
        <v>304184969</v>
      </c>
      <c r="AQ64" s="326">
        <f t="shared" ref="AQ64" si="199">+AQ135+AQ206+AQ277+AQ348+AQ419+AQ490+AQ561+AQ632+AQ703</f>
        <v>0</v>
      </c>
      <c r="AR64" s="352">
        <f t="shared" si="193"/>
        <v>304184969</v>
      </c>
    </row>
    <row r="65" spans="1:44">
      <c r="A65" s="308"/>
      <c r="B65" s="309"/>
      <c r="C65" s="324" t="s">
        <v>1034</v>
      </c>
      <c r="D65" s="325">
        <f t="shared" si="189"/>
        <v>585134059.24</v>
      </c>
      <c r="E65" s="326">
        <f t="shared" ref="E65:V65" si="200">+E136+E207+E278+E349+E420+E491+E562+E633+E704</f>
        <v>0</v>
      </c>
      <c r="F65" s="326">
        <f t="shared" si="200"/>
        <v>0</v>
      </c>
      <c r="G65" s="326">
        <f t="shared" si="200"/>
        <v>0</v>
      </c>
      <c r="H65" s="326">
        <f t="shared" si="200"/>
        <v>0</v>
      </c>
      <c r="I65" s="326">
        <f t="shared" si="200"/>
        <v>0</v>
      </c>
      <c r="J65" s="326">
        <f t="shared" si="200"/>
        <v>0</v>
      </c>
      <c r="K65" s="326">
        <f t="shared" si="200"/>
        <v>0</v>
      </c>
      <c r="L65" s="326">
        <f t="shared" si="200"/>
        <v>0</v>
      </c>
      <c r="M65" s="326">
        <f t="shared" si="200"/>
        <v>0</v>
      </c>
      <c r="N65" s="326">
        <f t="shared" si="200"/>
        <v>0</v>
      </c>
      <c r="O65" s="326">
        <f t="shared" si="200"/>
        <v>0</v>
      </c>
      <c r="P65" s="326">
        <f t="shared" si="200"/>
        <v>0</v>
      </c>
      <c r="Q65" s="326">
        <f t="shared" si="200"/>
        <v>0</v>
      </c>
      <c r="R65" s="326">
        <f t="shared" si="200"/>
        <v>0</v>
      </c>
      <c r="S65" s="326">
        <f t="shared" si="200"/>
        <v>0</v>
      </c>
      <c r="T65" s="326">
        <f t="shared" si="200"/>
        <v>0</v>
      </c>
      <c r="U65" s="326">
        <f t="shared" si="200"/>
        <v>0</v>
      </c>
      <c r="V65" s="326">
        <f t="shared" si="200"/>
        <v>0</v>
      </c>
      <c r="W65" s="337">
        <f t="shared" si="196"/>
        <v>0</v>
      </c>
      <c r="X65" s="326">
        <f t="shared" ref="X65:AN65" si="201">+X136+X207+X278+X349+X420+X491+X562+X633+X704</f>
        <v>0</v>
      </c>
      <c r="Y65" s="326">
        <f t="shared" si="201"/>
        <v>0</v>
      </c>
      <c r="Z65" s="326">
        <f t="shared" si="201"/>
        <v>0</v>
      </c>
      <c r="AA65" s="326">
        <f t="shared" si="201"/>
        <v>0</v>
      </c>
      <c r="AB65" s="326">
        <f t="shared" si="201"/>
        <v>0</v>
      </c>
      <c r="AC65" s="326">
        <f t="shared" si="201"/>
        <v>0</v>
      </c>
      <c r="AD65" s="326">
        <f t="shared" si="201"/>
        <v>0</v>
      </c>
      <c r="AE65" s="326">
        <f t="shared" si="201"/>
        <v>0</v>
      </c>
      <c r="AF65" s="326">
        <f t="shared" si="201"/>
        <v>0</v>
      </c>
      <c r="AG65" s="326">
        <f t="shared" si="201"/>
        <v>0</v>
      </c>
      <c r="AH65" s="326">
        <f t="shared" si="201"/>
        <v>0</v>
      </c>
      <c r="AI65" s="326">
        <f t="shared" si="201"/>
        <v>0</v>
      </c>
      <c r="AJ65" s="326">
        <f t="shared" si="201"/>
        <v>0</v>
      </c>
      <c r="AK65" s="326">
        <f t="shared" si="201"/>
        <v>0</v>
      </c>
      <c r="AL65" s="326">
        <f t="shared" si="201"/>
        <v>0</v>
      </c>
      <c r="AM65" s="326">
        <f t="shared" si="201"/>
        <v>0</v>
      </c>
      <c r="AN65" s="326">
        <f t="shared" si="201"/>
        <v>0</v>
      </c>
      <c r="AO65" s="337">
        <f t="shared" si="198"/>
        <v>0</v>
      </c>
      <c r="AP65" s="325">
        <f>+D65+W65-AO65</f>
        <v>585134059.24</v>
      </c>
      <c r="AQ65" s="326">
        <f t="shared" ref="AQ65" si="202">+AQ136+AQ207+AQ278+AQ349+AQ420+AQ491+AQ562+AQ633+AQ704</f>
        <v>0</v>
      </c>
      <c r="AR65" s="352">
        <f t="shared" si="193"/>
        <v>585134059.24</v>
      </c>
    </row>
    <row r="66" spans="1:44">
      <c r="A66" s="308"/>
      <c r="B66" s="309"/>
      <c r="C66" s="324" t="s">
        <v>1035</v>
      </c>
      <c r="D66" s="325">
        <f t="shared" si="189"/>
        <v>0</v>
      </c>
      <c r="E66" s="326">
        <f t="shared" ref="E66:V66" si="203">+E137+E208+E279+E350+E421+E492+E563+E634+E705</f>
        <v>0</v>
      </c>
      <c r="F66" s="326">
        <f t="shared" si="203"/>
        <v>0</v>
      </c>
      <c r="G66" s="326">
        <f t="shared" si="203"/>
        <v>0</v>
      </c>
      <c r="H66" s="326">
        <f t="shared" si="203"/>
        <v>0</v>
      </c>
      <c r="I66" s="326">
        <f t="shared" si="203"/>
        <v>0</v>
      </c>
      <c r="J66" s="326">
        <f t="shared" si="203"/>
        <v>0</v>
      </c>
      <c r="K66" s="326">
        <f t="shared" si="203"/>
        <v>0</v>
      </c>
      <c r="L66" s="326">
        <f t="shared" si="203"/>
        <v>0</v>
      </c>
      <c r="M66" s="326">
        <f t="shared" si="203"/>
        <v>0</v>
      </c>
      <c r="N66" s="326">
        <f t="shared" si="203"/>
        <v>0</v>
      </c>
      <c r="O66" s="326">
        <f t="shared" si="203"/>
        <v>0</v>
      </c>
      <c r="P66" s="326">
        <f t="shared" si="203"/>
        <v>0</v>
      </c>
      <c r="Q66" s="326">
        <f t="shared" si="203"/>
        <v>0</v>
      </c>
      <c r="R66" s="326">
        <f t="shared" si="203"/>
        <v>0</v>
      </c>
      <c r="S66" s="326">
        <f t="shared" si="203"/>
        <v>0</v>
      </c>
      <c r="T66" s="326">
        <f t="shared" si="203"/>
        <v>0</v>
      </c>
      <c r="U66" s="326">
        <f t="shared" si="203"/>
        <v>0</v>
      </c>
      <c r="V66" s="326">
        <f t="shared" si="203"/>
        <v>0</v>
      </c>
      <c r="W66" s="337">
        <f t="shared" si="196"/>
        <v>0</v>
      </c>
      <c r="X66" s="326">
        <f t="shared" ref="X66:AN66" si="204">+X137+X208+X279+X350+X421+X492+X563+X634+X705</f>
        <v>0</v>
      </c>
      <c r="Y66" s="326">
        <f t="shared" si="204"/>
        <v>0</v>
      </c>
      <c r="Z66" s="326">
        <f t="shared" si="204"/>
        <v>0</v>
      </c>
      <c r="AA66" s="326">
        <f t="shared" si="204"/>
        <v>0</v>
      </c>
      <c r="AB66" s="326">
        <f t="shared" si="204"/>
        <v>0</v>
      </c>
      <c r="AC66" s="326">
        <f t="shared" si="204"/>
        <v>0</v>
      </c>
      <c r="AD66" s="326">
        <f t="shared" si="204"/>
        <v>0</v>
      </c>
      <c r="AE66" s="326">
        <f t="shared" si="204"/>
        <v>0</v>
      </c>
      <c r="AF66" s="326">
        <f t="shared" si="204"/>
        <v>0</v>
      </c>
      <c r="AG66" s="326">
        <f t="shared" si="204"/>
        <v>0</v>
      </c>
      <c r="AH66" s="326">
        <f t="shared" si="204"/>
        <v>0</v>
      </c>
      <c r="AI66" s="326">
        <f t="shared" si="204"/>
        <v>0</v>
      </c>
      <c r="AJ66" s="326">
        <f t="shared" si="204"/>
        <v>0</v>
      </c>
      <c r="AK66" s="326">
        <f t="shared" si="204"/>
        <v>0</v>
      </c>
      <c r="AL66" s="326">
        <f t="shared" si="204"/>
        <v>0</v>
      </c>
      <c r="AM66" s="326">
        <f t="shared" si="204"/>
        <v>0</v>
      </c>
      <c r="AN66" s="326">
        <f t="shared" si="204"/>
        <v>0</v>
      </c>
      <c r="AO66" s="337">
        <f t="shared" si="198"/>
        <v>0</v>
      </c>
      <c r="AP66" s="325">
        <f>+D66+W66-AO66</f>
        <v>0</v>
      </c>
      <c r="AQ66" s="326">
        <f t="shared" ref="AQ66" si="205">+AQ137+AQ208+AQ279+AQ350+AQ421+AQ492+AQ563+AQ634+AQ705</f>
        <v>0</v>
      </c>
      <c r="AR66" s="352">
        <f t="shared" si="193"/>
        <v>0</v>
      </c>
    </row>
    <row r="67" spans="1:44">
      <c r="A67" s="308"/>
      <c r="B67" s="309"/>
      <c r="C67" s="327" t="s">
        <v>1036</v>
      </c>
      <c r="D67" s="328">
        <f>SUM(D63:D66)</f>
        <v>889319028.24</v>
      </c>
      <c r="E67" s="328">
        <f>SUM(E63:E66)</f>
        <v>0</v>
      </c>
      <c r="F67" s="328">
        <f t="shared" ref="F67:W67" si="206">SUM(F63:F66)</f>
        <v>0</v>
      </c>
      <c r="G67" s="328">
        <f t="shared" si="206"/>
        <v>0</v>
      </c>
      <c r="H67" s="328">
        <f t="shared" si="206"/>
        <v>0</v>
      </c>
      <c r="I67" s="328">
        <f t="shared" si="206"/>
        <v>0</v>
      </c>
      <c r="J67" s="328">
        <f t="shared" si="206"/>
        <v>0</v>
      </c>
      <c r="K67" s="328">
        <f t="shared" si="206"/>
        <v>0</v>
      </c>
      <c r="L67" s="328">
        <f t="shared" si="206"/>
        <v>0</v>
      </c>
      <c r="M67" s="328">
        <f t="shared" si="206"/>
        <v>0</v>
      </c>
      <c r="N67" s="328">
        <f t="shared" si="206"/>
        <v>0</v>
      </c>
      <c r="O67" s="328">
        <f t="shared" si="206"/>
        <v>0</v>
      </c>
      <c r="P67" s="328">
        <f t="shared" si="206"/>
        <v>0</v>
      </c>
      <c r="Q67" s="328">
        <f t="shared" si="206"/>
        <v>0</v>
      </c>
      <c r="R67" s="328">
        <f t="shared" si="206"/>
        <v>0</v>
      </c>
      <c r="S67" s="328">
        <f t="shared" si="206"/>
        <v>0</v>
      </c>
      <c r="T67" s="328">
        <f t="shared" si="206"/>
        <v>0</v>
      </c>
      <c r="U67" s="328">
        <f t="shared" si="206"/>
        <v>0</v>
      </c>
      <c r="V67" s="328">
        <f t="shared" si="206"/>
        <v>0</v>
      </c>
      <c r="W67" s="338">
        <f t="shared" si="206"/>
        <v>0</v>
      </c>
      <c r="X67" s="328">
        <f t="shared" ref="X67:AP67" si="207">SUM(X63:X66)</f>
        <v>0</v>
      </c>
      <c r="Y67" s="328">
        <f t="shared" si="207"/>
        <v>0</v>
      </c>
      <c r="Z67" s="328">
        <f t="shared" si="207"/>
        <v>0</v>
      </c>
      <c r="AA67" s="328">
        <f t="shared" si="207"/>
        <v>0</v>
      </c>
      <c r="AB67" s="328">
        <f t="shared" si="207"/>
        <v>0</v>
      </c>
      <c r="AC67" s="328">
        <f t="shared" si="207"/>
        <v>0</v>
      </c>
      <c r="AD67" s="328">
        <f t="shared" si="207"/>
        <v>0</v>
      </c>
      <c r="AE67" s="328">
        <f t="shared" si="207"/>
        <v>0</v>
      </c>
      <c r="AF67" s="328">
        <f t="shared" si="207"/>
        <v>0</v>
      </c>
      <c r="AG67" s="328">
        <f t="shared" si="207"/>
        <v>0</v>
      </c>
      <c r="AH67" s="328">
        <f t="shared" si="207"/>
        <v>0</v>
      </c>
      <c r="AI67" s="328">
        <f t="shared" si="207"/>
        <v>0</v>
      </c>
      <c r="AJ67" s="328">
        <f t="shared" si="207"/>
        <v>0</v>
      </c>
      <c r="AK67" s="328">
        <f t="shared" si="207"/>
        <v>0</v>
      </c>
      <c r="AL67" s="328">
        <f t="shared" si="207"/>
        <v>0</v>
      </c>
      <c r="AM67" s="328">
        <f t="shared" si="207"/>
        <v>0</v>
      </c>
      <c r="AN67" s="328">
        <f t="shared" si="207"/>
        <v>0</v>
      </c>
      <c r="AO67" s="338">
        <f t="shared" si="207"/>
        <v>0</v>
      </c>
      <c r="AP67" s="328">
        <f t="shared" si="207"/>
        <v>889319028.24</v>
      </c>
      <c r="AQ67" s="353">
        <f t="shared" ref="AQ67:AR67" si="208">SUM(AQ63:AQ66)</f>
        <v>0</v>
      </c>
      <c r="AR67" s="328">
        <f t="shared" si="208"/>
        <v>889319028.24</v>
      </c>
    </row>
    <row r="68" spans="1:44">
      <c r="A68" s="308"/>
      <c r="B68" s="309"/>
      <c r="C68" s="324" t="s">
        <v>1037</v>
      </c>
      <c r="D68" s="325">
        <f t="shared" si="189"/>
        <v>-247078969</v>
      </c>
      <c r="E68" s="326">
        <f t="shared" ref="E68:V68" si="209">+E139+E210+E281+E352+E423+E494+E565+E636+E707</f>
        <v>0</v>
      </c>
      <c r="F68" s="326">
        <f t="shared" si="209"/>
        <v>0</v>
      </c>
      <c r="G68" s="326">
        <f t="shared" si="209"/>
        <v>0</v>
      </c>
      <c r="H68" s="326">
        <f t="shared" si="209"/>
        <v>0</v>
      </c>
      <c r="I68" s="326">
        <f t="shared" si="209"/>
        <v>0</v>
      </c>
      <c r="J68" s="326">
        <f t="shared" si="209"/>
        <v>0</v>
      </c>
      <c r="K68" s="326">
        <f t="shared" si="209"/>
        <v>0</v>
      </c>
      <c r="L68" s="326">
        <f t="shared" si="209"/>
        <v>0</v>
      </c>
      <c r="M68" s="326">
        <f t="shared" si="209"/>
        <v>0</v>
      </c>
      <c r="N68" s="326">
        <f t="shared" si="209"/>
        <v>0</v>
      </c>
      <c r="O68" s="326">
        <f t="shared" si="209"/>
        <v>0</v>
      </c>
      <c r="P68" s="326">
        <f t="shared" si="209"/>
        <v>0</v>
      </c>
      <c r="Q68" s="326">
        <f t="shared" si="209"/>
        <v>0</v>
      </c>
      <c r="R68" s="326">
        <f t="shared" si="209"/>
        <v>0</v>
      </c>
      <c r="S68" s="326">
        <f t="shared" si="209"/>
        <v>0</v>
      </c>
      <c r="T68" s="326">
        <f t="shared" si="209"/>
        <v>0</v>
      </c>
      <c r="U68" s="326">
        <f t="shared" si="209"/>
        <v>0</v>
      </c>
      <c r="V68" s="326">
        <f t="shared" si="209"/>
        <v>-28553000</v>
      </c>
      <c r="W68" s="337">
        <f>SUM(E68:V68)</f>
        <v>-28553000</v>
      </c>
      <c r="X68" s="326">
        <f t="shared" ref="X68:AN68" si="210">+X139+X210+X281+X352+X423+X494+X565+X636+X707</f>
        <v>0</v>
      </c>
      <c r="Y68" s="326">
        <f t="shared" si="210"/>
        <v>0</v>
      </c>
      <c r="Z68" s="326">
        <f t="shared" si="210"/>
        <v>0</v>
      </c>
      <c r="AA68" s="326">
        <f t="shared" si="210"/>
        <v>0</v>
      </c>
      <c r="AB68" s="326">
        <f t="shared" si="210"/>
        <v>0</v>
      </c>
      <c r="AC68" s="326">
        <f t="shared" si="210"/>
        <v>0</v>
      </c>
      <c r="AD68" s="326">
        <f t="shared" si="210"/>
        <v>0</v>
      </c>
      <c r="AE68" s="326">
        <f t="shared" si="210"/>
        <v>0</v>
      </c>
      <c r="AF68" s="326">
        <f t="shared" si="210"/>
        <v>0</v>
      </c>
      <c r="AG68" s="326">
        <f t="shared" si="210"/>
        <v>0</v>
      </c>
      <c r="AH68" s="326">
        <f t="shared" si="210"/>
        <v>0</v>
      </c>
      <c r="AI68" s="326">
        <f t="shared" si="210"/>
        <v>0</v>
      </c>
      <c r="AJ68" s="326">
        <f t="shared" si="210"/>
        <v>0</v>
      </c>
      <c r="AK68" s="326">
        <f t="shared" si="210"/>
        <v>0</v>
      </c>
      <c r="AL68" s="326">
        <f t="shared" si="210"/>
        <v>0</v>
      </c>
      <c r="AM68" s="326">
        <f t="shared" si="210"/>
        <v>0</v>
      </c>
      <c r="AN68" s="326">
        <f t="shared" si="210"/>
        <v>0</v>
      </c>
      <c r="AO68" s="337">
        <f>SUM(X68:AN68)</f>
        <v>0</v>
      </c>
      <c r="AP68" s="325">
        <f>+D68+W68-AO68</f>
        <v>-275631969</v>
      </c>
      <c r="AQ68" s="326">
        <f t="shared" ref="AQ68" si="211">+AQ139+AQ210+AQ281+AQ352+AQ423+AQ494+AQ565+AQ636+AQ707</f>
        <v>0</v>
      </c>
      <c r="AR68" s="352">
        <f t="shared" ref="AR68:AR69" si="212">+AP68-AQ68</f>
        <v>-275631969</v>
      </c>
    </row>
    <row r="69" spans="1:44">
      <c r="A69" s="308"/>
      <c r="B69" s="309"/>
      <c r="C69" s="324" t="s">
        <v>1038</v>
      </c>
      <c r="D69" s="325">
        <f t="shared" si="189"/>
        <v>-585134059.24</v>
      </c>
      <c r="E69" s="326">
        <f t="shared" ref="E69:V69" si="213">+E140+E211+E282+E353+E424+E495+E566+E637+E708</f>
        <v>0</v>
      </c>
      <c r="F69" s="326">
        <f t="shared" si="213"/>
        <v>0</v>
      </c>
      <c r="G69" s="326">
        <f t="shared" si="213"/>
        <v>0</v>
      </c>
      <c r="H69" s="326">
        <f t="shared" si="213"/>
        <v>0</v>
      </c>
      <c r="I69" s="326">
        <f t="shared" si="213"/>
        <v>0</v>
      </c>
      <c r="J69" s="326">
        <f t="shared" si="213"/>
        <v>0</v>
      </c>
      <c r="K69" s="326">
        <f t="shared" si="213"/>
        <v>0</v>
      </c>
      <c r="L69" s="326">
        <f t="shared" si="213"/>
        <v>0</v>
      </c>
      <c r="M69" s="326">
        <f t="shared" si="213"/>
        <v>0</v>
      </c>
      <c r="N69" s="326">
        <f t="shared" si="213"/>
        <v>0</v>
      </c>
      <c r="O69" s="326">
        <f t="shared" si="213"/>
        <v>0</v>
      </c>
      <c r="P69" s="326">
        <f t="shared" si="213"/>
        <v>0</v>
      </c>
      <c r="Q69" s="326">
        <f t="shared" si="213"/>
        <v>0</v>
      </c>
      <c r="R69" s="326">
        <f t="shared" si="213"/>
        <v>0</v>
      </c>
      <c r="S69" s="326">
        <f t="shared" si="213"/>
        <v>0</v>
      </c>
      <c r="T69" s="326">
        <f t="shared" si="213"/>
        <v>0</v>
      </c>
      <c r="U69" s="326">
        <f t="shared" si="213"/>
        <v>0</v>
      </c>
      <c r="V69" s="326">
        <f t="shared" si="213"/>
        <v>0</v>
      </c>
      <c r="W69" s="337">
        <f>SUM(E69:V69)</f>
        <v>0</v>
      </c>
      <c r="X69" s="326">
        <f t="shared" ref="X69:AN69" si="214">+X140+X211+X282+X353+X424+X495+X566+X637+X708</f>
        <v>0</v>
      </c>
      <c r="Y69" s="326">
        <f t="shared" si="214"/>
        <v>0</v>
      </c>
      <c r="Z69" s="326">
        <f t="shared" si="214"/>
        <v>0</v>
      </c>
      <c r="AA69" s="326">
        <f t="shared" si="214"/>
        <v>0</v>
      </c>
      <c r="AB69" s="326">
        <f t="shared" si="214"/>
        <v>0</v>
      </c>
      <c r="AC69" s="326">
        <f t="shared" si="214"/>
        <v>0</v>
      </c>
      <c r="AD69" s="326">
        <f t="shared" si="214"/>
        <v>0</v>
      </c>
      <c r="AE69" s="326">
        <f t="shared" si="214"/>
        <v>0</v>
      </c>
      <c r="AF69" s="326">
        <f t="shared" si="214"/>
        <v>0</v>
      </c>
      <c r="AG69" s="326">
        <f t="shared" si="214"/>
        <v>0</v>
      </c>
      <c r="AH69" s="326">
        <f t="shared" si="214"/>
        <v>0</v>
      </c>
      <c r="AI69" s="326">
        <f t="shared" si="214"/>
        <v>0</v>
      </c>
      <c r="AJ69" s="326">
        <f t="shared" si="214"/>
        <v>0</v>
      </c>
      <c r="AK69" s="326">
        <f t="shared" si="214"/>
        <v>0</v>
      </c>
      <c r="AL69" s="326">
        <f t="shared" si="214"/>
        <v>0</v>
      </c>
      <c r="AM69" s="326">
        <f t="shared" si="214"/>
        <v>0</v>
      </c>
      <c r="AN69" s="326">
        <f t="shared" si="214"/>
        <v>0</v>
      </c>
      <c r="AO69" s="337">
        <f>SUM(X69:AN69)</f>
        <v>0</v>
      </c>
      <c r="AP69" s="325">
        <f>+D69+W69-AO69</f>
        <v>-585134059.24</v>
      </c>
      <c r="AQ69" s="326">
        <f t="shared" ref="AQ69" si="215">+AQ140+AQ211+AQ282+AQ353+AQ424+AQ495+AQ566+AQ637+AQ708</f>
        <v>0</v>
      </c>
      <c r="AR69" s="352">
        <f t="shared" si="212"/>
        <v>-585134059.24</v>
      </c>
    </row>
    <row r="70" spans="1:44">
      <c r="A70" s="308"/>
      <c r="B70" s="309"/>
      <c r="C70" s="356" t="s">
        <v>1039</v>
      </c>
      <c r="D70" s="328">
        <f>SUM(D68:D69)</f>
        <v>-832213028.24</v>
      </c>
      <c r="E70" s="328">
        <f>SUM(E68:E69)</f>
        <v>0</v>
      </c>
      <c r="F70" s="328">
        <f t="shared" ref="F70:W70" si="216">SUM(F68:F69)</f>
        <v>0</v>
      </c>
      <c r="G70" s="328">
        <f t="shared" si="216"/>
        <v>0</v>
      </c>
      <c r="H70" s="328">
        <f t="shared" si="216"/>
        <v>0</v>
      </c>
      <c r="I70" s="328">
        <f t="shared" si="216"/>
        <v>0</v>
      </c>
      <c r="J70" s="328">
        <f t="shared" si="216"/>
        <v>0</v>
      </c>
      <c r="K70" s="328">
        <f t="shared" si="216"/>
        <v>0</v>
      </c>
      <c r="L70" s="328">
        <f t="shared" si="216"/>
        <v>0</v>
      </c>
      <c r="M70" s="328">
        <f t="shared" si="216"/>
        <v>0</v>
      </c>
      <c r="N70" s="328">
        <f t="shared" si="216"/>
        <v>0</v>
      </c>
      <c r="O70" s="328">
        <f t="shared" si="216"/>
        <v>0</v>
      </c>
      <c r="P70" s="328">
        <f t="shared" si="216"/>
        <v>0</v>
      </c>
      <c r="Q70" s="328">
        <f t="shared" si="216"/>
        <v>0</v>
      </c>
      <c r="R70" s="328">
        <f t="shared" si="216"/>
        <v>0</v>
      </c>
      <c r="S70" s="328">
        <f t="shared" si="216"/>
        <v>0</v>
      </c>
      <c r="T70" s="328">
        <f t="shared" si="216"/>
        <v>0</v>
      </c>
      <c r="U70" s="328">
        <f t="shared" si="216"/>
        <v>0</v>
      </c>
      <c r="V70" s="328">
        <f t="shared" si="216"/>
        <v>-28553000</v>
      </c>
      <c r="W70" s="338">
        <f t="shared" si="216"/>
        <v>-28553000</v>
      </c>
      <c r="X70" s="328">
        <f t="shared" ref="X70:AP70" si="217">SUM(X68:X69)</f>
        <v>0</v>
      </c>
      <c r="Y70" s="328">
        <f t="shared" si="217"/>
        <v>0</v>
      </c>
      <c r="Z70" s="328">
        <f t="shared" si="217"/>
        <v>0</v>
      </c>
      <c r="AA70" s="328">
        <f t="shared" si="217"/>
        <v>0</v>
      </c>
      <c r="AB70" s="328">
        <f t="shared" si="217"/>
        <v>0</v>
      </c>
      <c r="AC70" s="328">
        <f t="shared" si="217"/>
        <v>0</v>
      </c>
      <c r="AD70" s="328">
        <f t="shared" si="217"/>
        <v>0</v>
      </c>
      <c r="AE70" s="328">
        <f t="shared" si="217"/>
        <v>0</v>
      </c>
      <c r="AF70" s="328">
        <f t="shared" si="217"/>
        <v>0</v>
      </c>
      <c r="AG70" s="328">
        <f t="shared" si="217"/>
        <v>0</v>
      </c>
      <c r="AH70" s="328">
        <f t="shared" si="217"/>
        <v>0</v>
      </c>
      <c r="AI70" s="328">
        <f t="shared" si="217"/>
        <v>0</v>
      </c>
      <c r="AJ70" s="328">
        <f t="shared" si="217"/>
        <v>0</v>
      </c>
      <c r="AK70" s="328">
        <f t="shared" si="217"/>
        <v>0</v>
      </c>
      <c r="AL70" s="328">
        <f t="shared" si="217"/>
        <v>0</v>
      </c>
      <c r="AM70" s="328">
        <f t="shared" si="217"/>
        <v>0</v>
      </c>
      <c r="AN70" s="328">
        <f t="shared" si="217"/>
        <v>0</v>
      </c>
      <c r="AO70" s="338">
        <f t="shared" si="217"/>
        <v>0</v>
      </c>
      <c r="AP70" s="328">
        <f t="shared" si="217"/>
        <v>-860766028.24</v>
      </c>
      <c r="AQ70" s="353">
        <f t="shared" ref="AQ70:AR70" si="218">SUM(AQ68:AQ69)</f>
        <v>0</v>
      </c>
      <c r="AR70" s="328">
        <f t="shared" si="218"/>
        <v>-860766028.24</v>
      </c>
    </row>
    <row r="71" spans="1:44">
      <c r="A71" s="308"/>
      <c r="B71" s="309"/>
      <c r="C71" s="357" t="s">
        <v>1040</v>
      </c>
      <c r="D71" s="332">
        <f>+D67+D70</f>
        <v>57106000.0000002</v>
      </c>
      <c r="E71" s="332">
        <f>+E67+E70</f>
        <v>0</v>
      </c>
      <c r="F71" s="332">
        <f t="shared" ref="F71:T71" si="219">+F67+F70</f>
        <v>0</v>
      </c>
      <c r="G71" s="332">
        <f t="shared" si="219"/>
        <v>0</v>
      </c>
      <c r="H71" s="332">
        <f t="shared" si="219"/>
        <v>0</v>
      </c>
      <c r="I71" s="332">
        <f t="shared" si="219"/>
        <v>0</v>
      </c>
      <c r="J71" s="332">
        <f t="shared" si="219"/>
        <v>0</v>
      </c>
      <c r="K71" s="332">
        <f t="shared" si="219"/>
        <v>0</v>
      </c>
      <c r="L71" s="332">
        <f t="shared" si="219"/>
        <v>0</v>
      </c>
      <c r="M71" s="332">
        <f t="shared" si="219"/>
        <v>0</v>
      </c>
      <c r="N71" s="332">
        <f t="shared" si="219"/>
        <v>0</v>
      </c>
      <c r="O71" s="332">
        <f t="shared" si="219"/>
        <v>0</v>
      </c>
      <c r="P71" s="332">
        <f t="shared" si="219"/>
        <v>0</v>
      </c>
      <c r="Q71" s="332">
        <f t="shared" si="219"/>
        <v>0</v>
      </c>
      <c r="R71" s="332">
        <f t="shared" si="219"/>
        <v>0</v>
      </c>
      <c r="S71" s="332">
        <f t="shared" si="219"/>
        <v>0</v>
      </c>
      <c r="T71" s="332">
        <f t="shared" si="219"/>
        <v>0</v>
      </c>
      <c r="U71" s="332"/>
      <c r="V71" s="332">
        <f>+V67+V70</f>
        <v>-28553000</v>
      </c>
      <c r="W71" s="339">
        <f>+W67+W70</f>
        <v>-28553000</v>
      </c>
      <c r="X71" s="332">
        <f>+X67+X70</f>
        <v>0</v>
      </c>
      <c r="Y71" s="332">
        <f t="shared" ref="Y71:AO71" si="220">+Y67+Y70</f>
        <v>0</v>
      </c>
      <c r="Z71" s="332">
        <f t="shared" si="220"/>
        <v>0</v>
      </c>
      <c r="AA71" s="332">
        <f t="shared" si="220"/>
        <v>0</v>
      </c>
      <c r="AB71" s="332">
        <f t="shared" si="220"/>
        <v>0</v>
      </c>
      <c r="AC71" s="332">
        <f t="shared" si="220"/>
        <v>0</v>
      </c>
      <c r="AD71" s="332">
        <f t="shared" si="220"/>
        <v>0</v>
      </c>
      <c r="AE71" s="332">
        <f t="shared" si="220"/>
        <v>0</v>
      </c>
      <c r="AF71" s="332">
        <f t="shared" si="220"/>
        <v>0</v>
      </c>
      <c r="AG71" s="332">
        <f t="shared" si="220"/>
        <v>0</v>
      </c>
      <c r="AH71" s="332">
        <f t="shared" si="220"/>
        <v>0</v>
      </c>
      <c r="AI71" s="332">
        <f t="shared" si="220"/>
        <v>0</v>
      </c>
      <c r="AJ71" s="332">
        <f t="shared" si="220"/>
        <v>0</v>
      </c>
      <c r="AK71" s="332">
        <f t="shared" si="220"/>
        <v>0</v>
      </c>
      <c r="AL71" s="332">
        <f t="shared" si="220"/>
        <v>0</v>
      </c>
      <c r="AM71" s="332">
        <f t="shared" si="220"/>
        <v>0</v>
      </c>
      <c r="AN71" s="332">
        <f t="shared" si="220"/>
        <v>0</v>
      </c>
      <c r="AO71" s="339">
        <f t="shared" si="220"/>
        <v>0</v>
      </c>
      <c r="AP71" s="332">
        <f t="shared" ref="AP71:AR71" si="221">+AP67+AP70</f>
        <v>28553000.0000002</v>
      </c>
      <c r="AQ71" s="355">
        <f t="shared" si="221"/>
        <v>0</v>
      </c>
      <c r="AR71" s="332">
        <f t="shared" si="221"/>
        <v>28553000.0000002</v>
      </c>
    </row>
    <row r="72" spans="4:9">
      <c r="D72" t="s">
        <v>314</v>
      </c>
      <c r="E72" s="358">
        <f>+E54+E67-'KK LRA-LO'!I232</f>
        <v>0</v>
      </c>
      <c r="F72" s="358">
        <f>+F54-Y54</f>
        <v>0</v>
      </c>
      <c r="G72" s="358">
        <f>+G54-Z54</f>
        <v>0</v>
      </c>
      <c r="H72" s="358">
        <f>+H67-(AA54+AB54)</f>
        <v>0</v>
      </c>
      <c r="I72" s="358">
        <f>+I54-Y67</f>
        <v>0</v>
      </c>
    </row>
    <row r="73" spans="1:44">
      <c r="A73" s="308"/>
      <c r="B73" s="309"/>
      <c r="C73" s="310" t="s">
        <v>1041</v>
      </c>
      <c r="D73" s="310" t="s">
        <v>966</v>
      </c>
      <c r="E73" s="311"/>
      <c r="F73" s="311"/>
      <c r="G73" s="311"/>
      <c r="H73" s="311"/>
      <c r="I73" s="311"/>
      <c r="J73" s="311"/>
      <c r="K73" s="311"/>
      <c r="L73" s="311"/>
      <c r="M73" s="311"/>
      <c r="N73" s="311"/>
      <c r="O73" s="311"/>
      <c r="P73" s="311"/>
      <c r="Q73" s="311"/>
      <c r="R73" s="311"/>
      <c r="S73" s="311"/>
      <c r="T73" s="311"/>
      <c r="U73" s="311"/>
      <c r="V73" s="311"/>
      <c r="W73" s="311"/>
      <c r="X73" s="311"/>
      <c r="Y73" s="311"/>
      <c r="Z73" s="311"/>
      <c r="AA73" s="311"/>
      <c r="AB73" s="311"/>
      <c r="AC73" s="311"/>
      <c r="AD73" s="311"/>
      <c r="AE73" s="311"/>
      <c r="AF73" s="340"/>
      <c r="AG73" s="311"/>
      <c r="AH73" s="311"/>
      <c r="AI73" s="311"/>
      <c r="AJ73" s="311"/>
      <c r="AK73" s="311"/>
      <c r="AL73" s="311"/>
      <c r="AM73" s="311"/>
      <c r="AN73" s="311"/>
      <c r="AO73" s="311"/>
      <c r="AP73" s="311"/>
      <c r="AQ73" s="343"/>
      <c r="AR73" s="311"/>
    </row>
    <row r="74" spans="1:44">
      <c r="A74" s="308"/>
      <c r="B74" s="309"/>
      <c r="C74" s="312" t="s">
        <v>967</v>
      </c>
      <c r="D74" s="313" t="s">
        <v>968</v>
      </c>
      <c r="E74" s="314" t="s">
        <v>969</v>
      </c>
      <c r="F74" s="315"/>
      <c r="G74" s="315"/>
      <c r="H74" s="315"/>
      <c r="I74" s="315"/>
      <c r="J74" s="315"/>
      <c r="K74" s="315"/>
      <c r="L74" s="315"/>
      <c r="M74" s="315"/>
      <c r="N74" s="315"/>
      <c r="O74" s="315"/>
      <c r="P74" s="315"/>
      <c r="Q74" s="315"/>
      <c r="R74" s="315"/>
      <c r="S74" s="315"/>
      <c r="T74" s="315"/>
      <c r="U74" s="315"/>
      <c r="V74" s="315"/>
      <c r="W74" s="333"/>
      <c r="X74" s="334" t="s">
        <v>970</v>
      </c>
      <c r="Y74" s="341"/>
      <c r="Z74" s="341"/>
      <c r="AA74" s="341"/>
      <c r="AB74" s="341"/>
      <c r="AC74" s="341"/>
      <c r="AD74" s="341"/>
      <c r="AE74" s="341"/>
      <c r="AF74" s="341"/>
      <c r="AG74" s="341"/>
      <c r="AH74" s="341"/>
      <c r="AI74" s="341"/>
      <c r="AJ74" s="341"/>
      <c r="AK74" s="341"/>
      <c r="AL74" s="341"/>
      <c r="AM74" s="341"/>
      <c r="AN74" s="341"/>
      <c r="AO74" s="344"/>
      <c r="AP74" s="345" t="s">
        <v>971</v>
      </c>
      <c r="AQ74" s="346" t="s">
        <v>972</v>
      </c>
      <c r="AR74" s="346" t="s">
        <v>314</v>
      </c>
    </row>
    <row r="75" ht="103.5" spans="1:44">
      <c r="A75" s="316"/>
      <c r="B75" s="317"/>
      <c r="C75" s="318"/>
      <c r="D75" s="319"/>
      <c r="E75" s="312" t="s">
        <v>974</v>
      </c>
      <c r="F75" s="312" t="s">
        <v>975</v>
      </c>
      <c r="G75" s="312" t="s">
        <v>976</v>
      </c>
      <c r="H75" s="312" t="s">
        <v>977</v>
      </c>
      <c r="I75" s="312" t="s">
        <v>978</v>
      </c>
      <c r="J75" s="312" t="s">
        <v>979</v>
      </c>
      <c r="K75" s="312" t="s">
        <v>980</v>
      </c>
      <c r="L75" s="312" t="s">
        <v>981</v>
      </c>
      <c r="M75" s="312" t="s">
        <v>982</v>
      </c>
      <c r="N75" s="312" t="s">
        <v>983</v>
      </c>
      <c r="O75" s="312" t="s">
        <v>984</v>
      </c>
      <c r="P75" s="312" t="s">
        <v>985</v>
      </c>
      <c r="Q75" s="312" t="s">
        <v>986</v>
      </c>
      <c r="R75" s="312" t="s">
        <v>987</v>
      </c>
      <c r="S75" s="312" t="s">
        <v>988</v>
      </c>
      <c r="T75" s="312" t="s">
        <v>989</v>
      </c>
      <c r="U75" s="312" t="s">
        <v>990</v>
      </c>
      <c r="V75" s="312" t="s">
        <v>991</v>
      </c>
      <c r="W75" s="335" t="s">
        <v>992</v>
      </c>
      <c r="X75" s="312" t="s">
        <v>993</v>
      </c>
      <c r="Y75" s="312" t="s">
        <v>994</v>
      </c>
      <c r="Z75" s="312" t="s">
        <v>995</v>
      </c>
      <c r="AA75" s="312" t="s">
        <v>996</v>
      </c>
      <c r="AB75" s="312" t="s">
        <v>997</v>
      </c>
      <c r="AC75" s="312" t="s">
        <v>998</v>
      </c>
      <c r="AD75" s="312" t="s">
        <v>999</v>
      </c>
      <c r="AE75" s="312" t="s">
        <v>1000</v>
      </c>
      <c r="AF75" s="342" t="s">
        <v>1001</v>
      </c>
      <c r="AG75" s="312" t="s">
        <v>1002</v>
      </c>
      <c r="AH75" s="312" t="s">
        <v>1003</v>
      </c>
      <c r="AI75" s="312" t="s">
        <v>1004</v>
      </c>
      <c r="AJ75" s="312" t="s">
        <v>1005</v>
      </c>
      <c r="AK75" s="312" t="s">
        <v>1006</v>
      </c>
      <c r="AL75" s="312" t="s">
        <v>1007</v>
      </c>
      <c r="AM75" s="312" t="s">
        <v>989</v>
      </c>
      <c r="AN75" s="312" t="s">
        <v>990</v>
      </c>
      <c r="AO75" s="335" t="s">
        <v>1008</v>
      </c>
      <c r="AP75" s="347"/>
      <c r="AQ75" s="348"/>
      <c r="AR75" s="348"/>
    </row>
    <row r="76" spans="1:44">
      <c r="A76" s="308"/>
      <c r="B76" s="309"/>
      <c r="C76" s="320" t="s">
        <v>1009</v>
      </c>
      <c r="D76" s="321"/>
      <c r="E76" s="321"/>
      <c r="F76" s="321"/>
      <c r="G76" s="321"/>
      <c r="H76" s="321"/>
      <c r="I76" s="321"/>
      <c r="J76" s="321"/>
      <c r="K76" s="321"/>
      <c r="L76" s="321"/>
      <c r="M76" s="321"/>
      <c r="N76" s="321"/>
      <c r="O76" s="321"/>
      <c r="P76" s="321"/>
      <c r="Q76" s="321"/>
      <c r="R76" s="321"/>
      <c r="S76" s="321"/>
      <c r="T76" s="321"/>
      <c r="U76" s="321"/>
      <c r="V76" s="321"/>
      <c r="W76" s="321"/>
      <c r="X76" s="321"/>
      <c r="Y76" s="321"/>
      <c r="Z76" s="321"/>
      <c r="AA76" s="321"/>
      <c r="AB76" s="321"/>
      <c r="AC76" s="321"/>
      <c r="AD76" s="321"/>
      <c r="AE76" s="321"/>
      <c r="AF76" s="321"/>
      <c r="AG76" s="321"/>
      <c r="AH76" s="321"/>
      <c r="AI76" s="321"/>
      <c r="AJ76" s="321"/>
      <c r="AK76" s="321"/>
      <c r="AL76" s="321"/>
      <c r="AM76" s="321"/>
      <c r="AN76" s="321"/>
      <c r="AO76" s="321"/>
      <c r="AP76" s="321"/>
      <c r="AQ76" s="321"/>
      <c r="AR76" s="349"/>
    </row>
    <row r="77" spans="1:44">
      <c r="A77" s="308"/>
      <c r="B77" s="309"/>
      <c r="C77" s="322" t="s">
        <v>756</v>
      </c>
      <c r="D77" s="323"/>
      <c r="E77" s="323">
        <f>SUM(E78)</f>
        <v>0</v>
      </c>
      <c r="F77" s="323">
        <f t="shared" ref="F77:X77" si="222">SUM(F78)</f>
        <v>0</v>
      </c>
      <c r="G77" s="323">
        <f t="shared" si="222"/>
        <v>0</v>
      </c>
      <c r="H77" s="323">
        <f t="shared" si="222"/>
        <v>0</v>
      </c>
      <c r="I77" s="323">
        <f t="shared" si="222"/>
        <v>0</v>
      </c>
      <c r="J77" s="323">
        <f t="shared" si="222"/>
        <v>0</v>
      </c>
      <c r="K77" s="323">
        <f t="shared" si="222"/>
        <v>0</v>
      </c>
      <c r="L77" s="323">
        <f t="shared" si="222"/>
        <v>0</v>
      </c>
      <c r="M77" s="323">
        <f t="shared" si="222"/>
        <v>0</v>
      </c>
      <c r="N77" s="323">
        <f t="shared" si="222"/>
        <v>0</v>
      </c>
      <c r="O77" s="323">
        <f t="shared" si="222"/>
        <v>0</v>
      </c>
      <c r="P77" s="323">
        <f t="shared" si="222"/>
        <v>0</v>
      </c>
      <c r="Q77" s="323">
        <f t="shared" si="222"/>
        <v>0</v>
      </c>
      <c r="R77" s="323">
        <f t="shared" si="222"/>
        <v>0</v>
      </c>
      <c r="S77" s="323">
        <f t="shared" si="222"/>
        <v>0</v>
      </c>
      <c r="T77" s="323">
        <f t="shared" si="222"/>
        <v>0</v>
      </c>
      <c r="U77" s="323">
        <f t="shared" si="222"/>
        <v>0</v>
      </c>
      <c r="V77" s="323">
        <f t="shared" si="222"/>
        <v>0</v>
      </c>
      <c r="W77" s="336">
        <f t="shared" si="222"/>
        <v>0</v>
      </c>
      <c r="X77" s="323">
        <f t="shared" si="222"/>
        <v>0</v>
      </c>
      <c r="Y77" s="323">
        <f t="shared" ref="Y77:AP77" si="223">SUM(Y78)</f>
        <v>0</v>
      </c>
      <c r="Z77" s="323">
        <f t="shared" si="223"/>
        <v>0</v>
      </c>
      <c r="AA77" s="323">
        <f t="shared" si="223"/>
        <v>0</v>
      </c>
      <c r="AB77" s="323">
        <f t="shared" si="223"/>
        <v>0</v>
      </c>
      <c r="AC77" s="323">
        <f t="shared" si="223"/>
        <v>0</v>
      </c>
      <c r="AD77" s="323">
        <f t="shared" si="223"/>
        <v>0</v>
      </c>
      <c r="AE77" s="323">
        <f t="shared" si="223"/>
        <v>0</v>
      </c>
      <c r="AF77" s="323">
        <f t="shared" si="223"/>
        <v>0</v>
      </c>
      <c r="AG77" s="323">
        <f t="shared" si="223"/>
        <v>0</v>
      </c>
      <c r="AH77" s="323">
        <f t="shared" si="223"/>
        <v>0</v>
      </c>
      <c r="AI77" s="323">
        <f t="shared" si="223"/>
        <v>0</v>
      </c>
      <c r="AJ77" s="323">
        <f t="shared" si="223"/>
        <v>0</v>
      </c>
      <c r="AK77" s="323">
        <f t="shared" si="223"/>
        <v>0</v>
      </c>
      <c r="AL77" s="323">
        <f t="shared" si="223"/>
        <v>0</v>
      </c>
      <c r="AM77" s="323">
        <f t="shared" si="223"/>
        <v>0</v>
      </c>
      <c r="AN77" s="323">
        <f t="shared" si="223"/>
        <v>0</v>
      </c>
      <c r="AO77" s="336">
        <f t="shared" si="223"/>
        <v>0</v>
      </c>
      <c r="AP77" s="323">
        <f t="shared" si="223"/>
        <v>0</v>
      </c>
      <c r="AQ77" s="350">
        <f t="shared" ref="AQ77:AR77" si="224">SUM(AQ78)</f>
        <v>0</v>
      </c>
      <c r="AR77" s="351">
        <f t="shared" si="224"/>
        <v>0</v>
      </c>
    </row>
    <row r="78" spans="1:44">
      <c r="A78" s="308"/>
      <c r="B78" s="309"/>
      <c r="C78" s="324" t="s">
        <v>759</v>
      </c>
      <c r="D78" s="325"/>
      <c r="E78" s="359"/>
      <c r="F78" s="359"/>
      <c r="G78" s="359"/>
      <c r="H78" s="359"/>
      <c r="I78" s="359"/>
      <c r="J78" s="359"/>
      <c r="K78" s="359"/>
      <c r="L78" s="359"/>
      <c r="M78" s="359"/>
      <c r="N78" s="359"/>
      <c r="O78" s="359"/>
      <c r="P78" s="359"/>
      <c r="Q78" s="359"/>
      <c r="R78" s="359"/>
      <c r="S78" s="359"/>
      <c r="T78" s="359"/>
      <c r="U78" s="359"/>
      <c r="V78" s="359"/>
      <c r="W78" s="337">
        <f>SUM(E78:V78)</f>
        <v>0</v>
      </c>
      <c r="X78" s="359"/>
      <c r="Y78" s="359"/>
      <c r="Z78" s="359"/>
      <c r="AA78" s="359"/>
      <c r="AB78" s="359"/>
      <c r="AC78" s="359"/>
      <c r="AD78" s="359"/>
      <c r="AE78" s="359"/>
      <c r="AF78" s="359"/>
      <c r="AG78" s="359"/>
      <c r="AH78" s="359"/>
      <c r="AI78" s="359"/>
      <c r="AJ78" s="359"/>
      <c r="AK78" s="359"/>
      <c r="AL78" s="359"/>
      <c r="AM78" s="359"/>
      <c r="AN78" s="359"/>
      <c r="AO78" s="337">
        <f>SUM(X78:AN78)</f>
        <v>0</v>
      </c>
      <c r="AP78" s="325">
        <f>+D78+W78-AO78</f>
        <v>0</v>
      </c>
      <c r="AQ78" s="360"/>
      <c r="AR78" s="352">
        <f>+AP78-AQ78</f>
        <v>0</v>
      </c>
    </row>
    <row r="79" spans="1:44">
      <c r="A79" s="308"/>
      <c r="B79" s="309"/>
      <c r="C79" s="322" t="s">
        <v>762</v>
      </c>
      <c r="D79" s="323"/>
      <c r="E79" s="323">
        <f>SUM(E80:E100)</f>
        <v>0</v>
      </c>
      <c r="F79" s="323">
        <f t="shared" ref="F79:X79" si="225">SUM(F80:F100)</f>
        <v>0</v>
      </c>
      <c r="G79" s="323">
        <f t="shared" si="225"/>
        <v>0</v>
      </c>
      <c r="H79" s="323">
        <f t="shared" si="225"/>
        <v>0</v>
      </c>
      <c r="I79" s="323">
        <f t="shared" si="225"/>
        <v>0</v>
      </c>
      <c r="J79" s="323">
        <f t="shared" si="225"/>
        <v>0</v>
      </c>
      <c r="K79" s="323">
        <f t="shared" si="225"/>
        <v>0</v>
      </c>
      <c r="L79" s="323">
        <f t="shared" si="225"/>
        <v>0</v>
      </c>
      <c r="M79" s="323">
        <f t="shared" si="225"/>
        <v>0</v>
      </c>
      <c r="N79" s="323">
        <f t="shared" si="225"/>
        <v>0</v>
      </c>
      <c r="O79" s="323">
        <f t="shared" si="225"/>
        <v>0</v>
      </c>
      <c r="P79" s="323">
        <f t="shared" si="225"/>
        <v>0</v>
      </c>
      <c r="Q79" s="323">
        <f t="shared" si="225"/>
        <v>0</v>
      </c>
      <c r="R79" s="323">
        <f t="shared" si="225"/>
        <v>0</v>
      </c>
      <c r="S79" s="323">
        <f t="shared" si="225"/>
        <v>0</v>
      </c>
      <c r="T79" s="323">
        <f t="shared" si="225"/>
        <v>0</v>
      </c>
      <c r="U79" s="323">
        <f t="shared" si="225"/>
        <v>0</v>
      </c>
      <c r="V79" s="323">
        <f t="shared" si="225"/>
        <v>0</v>
      </c>
      <c r="W79" s="336">
        <f t="shared" si="225"/>
        <v>0</v>
      </c>
      <c r="X79" s="323">
        <f t="shared" si="225"/>
        <v>0</v>
      </c>
      <c r="Y79" s="323">
        <f t="shared" ref="Y79:AO79" si="226">SUM(Y80:Y100)</f>
        <v>0</v>
      </c>
      <c r="Z79" s="323">
        <f t="shared" si="226"/>
        <v>0</v>
      </c>
      <c r="AA79" s="323">
        <f t="shared" si="226"/>
        <v>0</v>
      </c>
      <c r="AB79" s="323">
        <f t="shared" si="226"/>
        <v>0</v>
      </c>
      <c r="AC79" s="323">
        <f t="shared" si="226"/>
        <v>0</v>
      </c>
      <c r="AD79" s="323">
        <f t="shared" si="226"/>
        <v>0</v>
      </c>
      <c r="AE79" s="323">
        <f t="shared" si="226"/>
        <v>0</v>
      </c>
      <c r="AF79" s="323">
        <f t="shared" si="226"/>
        <v>0</v>
      </c>
      <c r="AG79" s="323">
        <f t="shared" si="226"/>
        <v>0</v>
      </c>
      <c r="AH79" s="323">
        <f t="shared" si="226"/>
        <v>0</v>
      </c>
      <c r="AI79" s="323">
        <f t="shared" si="226"/>
        <v>0</v>
      </c>
      <c r="AJ79" s="323">
        <f t="shared" si="226"/>
        <v>0</v>
      </c>
      <c r="AK79" s="323">
        <f t="shared" si="226"/>
        <v>0</v>
      </c>
      <c r="AL79" s="323">
        <f t="shared" si="226"/>
        <v>0</v>
      </c>
      <c r="AM79" s="323">
        <f t="shared" si="226"/>
        <v>0</v>
      </c>
      <c r="AN79" s="323">
        <f t="shared" si="226"/>
        <v>0</v>
      </c>
      <c r="AO79" s="336">
        <f t="shared" si="226"/>
        <v>0</v>
      </c>
      <c r="AP79" s="323">
        <f t="shared" ref="AP79:AR79" si="227">SUM(AP80:AP100)</f>
        <v>0</v>
      </c>
      <c r="AQ79" s="350">
        <f t="shared" si="227"/>
        <v>0</v>
      </c>
      <c r="AR79" s="351">
        <f t="shared" si="227"/>
        <v>0</v>
      </c>
    </row>
    <row r="80" spans="1:44">
      <c r="A80" s="308"/>
      <c r="B80" s="309"/>
      <c r="C80" s="324" t="s">
        <v>766</v>
      </c>
      <c r="D80" s="325"/>
      <c r="E80" s="359"/>
      <c r="F80" s="359"/>
      <c r="G80" s="359"/>
      <c r="H80" s="359"/>
      <c r="I80" s="359"/>
      <c r="J80" s="359"/>
      <c r="K80" s="359"/>
      <c r="L80" s="359"/>
      <c r="M80" s="359"/>
      <c r="N80" s="359"/>
      <c r="O80" s="359"/>
      <c r="P80" s="359"/>
      <c r="Q80" s="359"/>
      <c r="R80" s="359"/>
      <c r="S80" s="359"/>
      <c r="T80" s="359"/>
      <c r="U80" s="359"/>
      <c r="V80" s="359"/>
      <c r="W80" s="337">
        <f>SUM(E80:V80)</f>
        <v>0</v>
      </c>
      <c r="X80" s="359"/>
      <c r="Y80" s="359"/>
      <c r="Z80" s="359"/>
      <c r="AA80" s="359"/>
      <c r="AB80" s="359"/>
      <c r="AC80" s="359"/>
      <c r="AD80" s="359"/>
      <c r="AE80" s="359"/>
      <c r="AF80" s="359"/>
      <c r="AG80" s="359"/>
      <c r="AH80" s="359"/>
      <c r="AI80" s="359"/>
      <c r="AJ80" s="359"/>
      <c r="AK80" s="359"/>
      <c r="AL80" s="359"/>
      <c r="AM80" s="359"/>
      <c r="AN80" s="359"/>
      <c r="AO80" s="337">
        <f>SUM(X80:AN80)</f>
        <v>0</v>
      </c>
      <c r="AP80" s="325">
        <f t="shared" ref="AP80:AP100" si="228">+D80+W80-AO80</f>
        <v>0</v>
      </c>
      <c r="AQ80" s="360"/>
      <c r="AR80" s="352">
        <f t="shared" ref="AR80:AR100" si="229">+AP80-AQ80</f>
        <v>0</v>
      </c>
    </row>
    <row r="81" spans="1:44">
      <c r="A81" s="308"/>
      <c r="B81" s="309"/>
      <c r="C81" s="324" t="s">
        <v>770</v>
      </c>
      <c r="D81" s="325"/>
      <c r="E81" s="359"/>
      <c r="F81" s="359"/>
      <c r="G81" s="359"/>
      <c r="H81" s="359"/>
      <c r="I81" s="359"/>
      <c r="J81" s="359"/>
      <c r="K81" s="359"/>
      <c r="L81" s="359"/>
      <c r="M81" s="359"/>
      <c r="N81" s="359"/>
      <c r="O81" s="359"/>
      <c r="P81" s="359"/>
      <c r="Q81" s="359"/>
      <c r="R81" s="359"/>
      <c r="S81" s="359"/>
      <c r="T81" s="359"/>
      <c r="U81" s="359"/>
      <c r="V81" s="359"/>
      <c r="W81" s="337">
        <f t="shared" ref="W81:W100" si="230">SUM(E81:V81)</f>
        <v>0</v>
      </c>
      <c r="X81" s="359"/>
      <c r="Y81" s="359"/>
      <c r="Z81" s="359"/>
      <c r="AA81" s="359"/>
      <c r="AB81" s="359"/>
      <c r="AC81" s="359"/>
      <c r="AD81" s="359"/>
      <c r="AE81" s="359"/>
      <c r="AF81" s="359"/>
      <c r="AG81" s="359"/>
      <c r="AH81" s="359"/>
      <c r="AI81" s="359"/>
      <c r="AJ81" s="359"/>
      <c r="AK81" s="359"/>
      <c r="AL81" s="359"/>
      <c r="AM81" s="359"/>
      <c r="AN81" s="359"/>
      <c r="AO81" s="337">
        <f t="shared" ref="AO81:AO100" si="231">SUM(X81:AN81)</f>
        <v>0</v>
      </c>
      <c r="AP81" s="325">
        <f t="shared" si="228"/>
        <v>0</v>
      </c>
      <c r="AQ81" s="360"/>
      <c r="AR81" s="352">
        <f t="shared" si="229"/>
        <v>0</v>
      </c>
    </row>
    <row r="82" spans="1:44">
      <c r="A82" s="308"/>
      <c r="B82" s="309"/>
      <c r="C82" s="324" t="s">
        <v>774</v>
      </c>
      <c r="D82" s="325"/>
      <c r="E82" s="359"/>
      <c r="F82" s="359"/>
      <c r="G82" s="359"/>
      <c r="H82" s="359"/>
      <c r="I82" s="359"/>
      <c r="J82" s="359"/>
      <c r="K82" s="359"/>
      <c r="L82" s="359"/>
      <c r="M82" s="359"/>
      <c r="N82" s="359"/>
      <c r="O82" s="359"/>
      <c r="P82" s="359"/>
      <c r="Q82" s="359"/>
      <c r="R82" s="359"/>
      <c r="S82" s="359"/>
      <c r="T82" s="359"/>
      <c r="U82" s="359"/>
      <c r="V82" s="359"/>
      <c r="W82" s="337">
        <f t="shared" si="230"/>
        <v>0</v>
      </c>
      <c r="X82" s="359"/>
      <c r="Y82" s="359"/>
      <c r="Z82" s="359"/>
      <c r="AA82" s="359"/>
      <c r="AB82" s="359"/>
      <c r="AC82" s="359"/>
      <c r="AD82" s="359"/>
      <c r="AE82" s="359"/>
      <c r="AF82" s="359"/>
      <c r="AG82" s="359"/>
      <c r="AH82" s="359"/>
      <c r="AI82" s="359"/>
      <c r="AJ82" s="359"/>
      <c r="AK82" s="359"/>
      <c r="AL82" s="359"/>
      <c r="AM82" s="359"/>
      <c r="AN82" s="359"/>
      <c r="AO82" s="337">
        <f t="shared" si="231"/>
        <v>0</v>
      </c>
      <c r="AP82" s="325">
        <f t="shared" si="228"/>
        <v>0</v>
      </c>
      <c r="AQ82" s="360"/>
      <c r="AR82" s="352">
        <f t="shared" si="229"/>
        <v>0</v>
      </c>
    </row>
    <row r="83" spans="1:44">
      <c r="A83" s="308"/>
      <c r="B83" s="309"/>
      <c r="C83" s="324" t="s">
        <v>778</v>
      </c>
      <c r="D83" s="325"/>
      <c r="E83" s="359"/>
      <c r="F83" s="359"/>
      <c r="G83" s="359"/>
      <c r="H83" s="359"/>
      <c r="I83" s="359"/>
      <c r="J83" s="359"/>
      <c r="K83" s="359"/>
      <c r="L83" s="359"/>
      <c r="M83" s="359"/>
      <c r="N83" s="359"/>
      <c r="O83" s="359"/>
      <c r="P83" s="359"/>
      <c r="Q83" s="359"/>
      <c r="R83" s="359"/>
      <c r="S83" s="359"/>
      <c r="T83" s="359"/>
      <c r="U83" s="359"/>
      <c r="V83" s="359"/>
      <c r="W83" s="337">
        <f t="shared" si="230"/>
        <v>0</v>
      </c>
      <c r="X83" s="359"/>
      <c r="Y83" s="359"/>
      <c r="Z83" s="359"/>
      <c r="AA83" s="359"/>
      <c r="AB83" s="359"/>
      <c r="AC83" s="359"/>
      <c r="AD83" s="359"/>
      <c r="AE83" s="359"/>
      <c r="AF83" s="359"/>
      <c r="AG83" s="359"/>
      <c r="AH83" s="359"/>
      <c r="AI83" s="359"/>
      <c r="AJ83" s="359"/>
      <c r="AK83" s="359"/>
      <c r="AL83" s="359"/>
      <c r="AM83" s="359"/>
      <c r="AN83" s="359"/>
      <c r="AO83" s="337">
        <f t="shared" si="231"/>
        <v>0</v>
      </c>
      <c r="AP83" s="325">
        <f t="shared" si="228"/>
        <v>0</v>
      </c>
      <c r="AQ83" s="360"/>
      <c r="AR83" s="352">
        <f t="shared" si="229"/>
        <v>0</v>
      </c>
    </row>
    <row r="84" spans="1:44">
      <c r="A84" s="308"/>
      <c r="B84" s="309"/>
      <c r="C84" s="324" t="s">
        <v>782</v>
      </c>
      <c r="D84" s="325"/>
      <c r="E84" s="359"/>
      <c r="F84" s="359"/>
      <c r="G84" s="359"/>
      <c r="H84" s="359"/>
      <c r="I84" s="359"/>
      <c r="J84" s="359"/>
      <c r="K84" s="359"/>
      <c r="L84" s="359"/>
      <c r="M84" s="359"/>
      <c r="N84" s="359"/>
      <c r="O84" s="359"/>
      <c r="P84" s="359"/>
      <c r="Q84" s="359"/>
      <c r="R84" s="359"/>
      <c r="S84" s="359"/>
      <c r="T84" s="359"/>
      <c r="U84" s="359"/>
      <c r="V84" s="359"/>
      <c r="W84" s="337">
        <f t="shared" si="230"/>
        <v>0</v>
      </c>
      <c r="X84" s="359"/>
      <c r="Y84" s="359"/>
      <c r="Z84" s="359"/>
      <c r="AA84" s="359"/>
      <c r="AB84" s="359"/>
      <c r="AC84" s="359"/>
      <c r="AD84" s="359"/>
      <c r="AE84" s="359"/>
      <c r="AF84" s="359"/>
      <c r="AG84" s="359"/>
      <c r="AH84" s="359"/>
      <c r="AI84" s="359"/>
      <c r="AJ84" s="359"/>
      <c r="AK84" s="359"/>
      <c r="AL84" s="359"/>
      <c r="AM84" s="359"/>
      <c r="AN84" s="359"/>
      <c r="AO84" s="337">
        <f t="shared" si="231"/>
        <v>0</v>
      </c>
      <c r="AP84" s="325">
        <f t="shared" si="228"/>
        <v>0</v>
      </c>
      <c r="AQ84" s="360"/>
      <c r="AR84" s="352">
        <f t="shared" si="229"/>
        <v>0</v>
      </c>
    </row>
    <row r="85" spans="1:44">
      <c r="A85" s="308"/>
      <c r="B85" s="309"/>
      <c r="C85" s="324" t="s">
        <v>786</v>
      </c>
      <c r="D85" s="325"/>
      <c r="E85" s="359"/>
      <c r="F85" s="359"/>
      <c r="G85" s="359"/>
      <c r="H85" s="359"/>
      <c r="I85" s="359"/>
      <c r="J85" s="359"/>
      <c r="K85" s="359"/>
      <c r="L85" s="359"/>
      <c r="M85" s="359"/>
      <c r="N85" s="359"/>
      <c r="O85" s="359"/>
      <c r="P85" s="359"/>
      <c r="Q85" s="359"/>
      <c r="R85" s="359"/>
      <c r="S85" s="359"/>
      <c r="T85" s="359"/>
      <c r="U85" s="359"/>
      <c r="V85" s="359"/>
      <c r="W85" s="337">
        <f t="shared" si="230"/>
        <v>0</v>
      </c>
      <c r="X85" s="359"/>
      <c r="Y85" s="359"/>
      <c r="Z85" s="359"/>
      <c r="AA85" s="359"/>
      <c r="AB85" s="359"/>
      <c r="AC85" s="359"/>
      <c r="AD85" s="359"/>
      <c r="AE85" s="359"/>
      <c r="AF85" s="359"/>
      <c r="AG85" s="359"/>
      <c r="AH85" s="359"/>
      <c r="AI85" s="359"/>
      <c r="AJ85" s="359"/>
      <c r="AK85" s="359"/>
      <c r="AL85" s="359"/>
      <c r="AM85" s="359"/>
      <c r="AN85" s="359"/>
      <c r="AO85" s="337">
        <f t="shared" si="231"/>
        <v>0</v>
      </c>
      <c r="AP85" s="325">
        <f t="shared" si="228"/>
        <v>0</v>
      </c>
      <c r="AQ85" s="360"/>
      <c r="AR85" s="352">
        <f t="shared" si="229"/>
        <v>0</v>
      </c>
    </row>
    <row r="86" spans="1:44">
      <c r="A86" s="308"/>
      <c r="B86" s="309"/>
      <c r="C86" s="324" t="s">
        <v>790</v>
      </c>
      <c r="D86" s="325"/>
      <c r="E86" s="359"/>
      <c r="F86" s="359"/>
      <c r="G86" s="359"/>
      <c r="H86" s="359"/>
      <c r="I86" s="359"/>
      <c r="J86" s="359"/>
      <c r="K86" s="359"/>
      <c r="L86" s="359"/>
      <c r="M86" s="359"/>
      <c r="N86" s="359"/>
      <c r="O86" s="359"/>
      <c r="P86" s="359"/>
      <c r="Q86" s="359"/>
      <c r="R86" s="359"/>
      <c r="S86" s="359"/>
      <c r="T86" s="359"/>
      <c r="U86" s="359"/>
      <c r="V86" s="359"/>
      <c r="W86" s="337">
        <f t="shared" si="230"/>
        <v>0</v>
      </c>
      <c r="X86" s="359"/>
      <c r="Y86" s="359"/>
      <c r="Z86" s="359"/>
      <c r="AA86" s="359"/>
      <c r="AB86" s="359"/>
      <c r="AC86" s="359"/>
      <c r="AD86" s="359"/>
      <c r="AE86" s="359"/>
      <c r="AF86" s="359"/>
      <c r="AG86" s="359"/>
      <c r="AH86" s="359"/>
      <c r="AI86" s="359"/>
      <c r="AJ86" s="359"/>
      <c r="AK86" s="359"/>
      <c r="AL86" s="359"/>
      <c r="AM86" s="359"/>
      <c r="AN86" s="359"/>
      <c r="AO86" s="337">
        <f t="shared" si="231"/>
        <v>0</v>
      </c>
      <c r="AP86" s="325">
        <f t="shared" si="228"/>
        <v>0</v>
      </c>
      <c r="AQ86" s="360"/>
      <c r="AR86" s="352">
        <f t="shared" si="229"/>
        <v>0</v>
      </c>
    </row>
    <row r="87" spans="1:44">
      <c r="A87" s="308"/>
      <c r="B87" s="309"/>
      <c r="C87" s="324" t="s">
        <v>794</v>
      </c>
      <c r="D87" s="325"/>
      <c r="E87" s="359"/>
      <c r="F87" s="359"/>
      <c r="G87" s="359"/>
      <c r="H87" s="359"/>
      <c r="I87" s="359"/>
      <c r="J87" s="359"/>
      <c r="K87" s="359"/>
      <c r="L87" s="359"/>
      <c r="M87" s="359"/>
      <c r="N87" s="359"/>
      <c r="O87" s="359"/>
      <c r="P87" s="359"/>
      <c r="Q87" s="359"/>
      <c r="R87" s="359"/>
      <c r="S87" s="359"/>
      <c r="T87" s="359"/>
      <c r="U87" s="359"/>
      <c r="V87" s="359"/>
      <c r="W87" s="337">
        <f t="shared" si="230"/>
        <v>0</v>
      </c>
      <c r="X87" s="359"/>
      <c r="Y87" s="359"/>
      <c r="Z87" s="359"/>
      <c r="AA87" s="359"/>
      <c r="AB87" s="359"/>
      <c r="AC87" s="359"/>
      <c r="AD87" s="359"/>
      <c r="AE87" s="359"/>
      <c r="AF87" s="359"/>
      <c r="AG87" s="359"/>
      <c r="AH87" s="359"/>
      <c r="AI87" s="359"/>
      <c r="AJ87" s="359"/>
      <c r="AK87" s="359"/>
      <c r="AL87" s="359"/>
      <c r="AM87" s="359"/>
      <c r="AN87" s="359"/>
      <c r="AO87" s="337">
        <f t="shared" si="231"/>
        <v>0</v>
      </c>
      <c r="AP87" s="325">
        <f t="shared" si="228"/>
        <v>0</v>
      </c>
      <c r="AQ87" s="360"/>
      <c r="AR87" s="352">
        <f t="shared" si="229"/>
        <v>0</v>
      </c>
    </row>
    <row r="88" spans="1:44">
      <c r="A88" s="308"/>
      <c r="B88" s="309"/>
      <c r="C88" s="324" t="s">
        <v>1011</v>
      </c>
      <c r="D88" s="325"/>
      <c r="E88" s="359"/>
      <c r="F88" s="359"/>
      <c r="G88" s="359"/>
      <c r="H88" s="359"/>
      <c r="I88" s="359"/>
      <c r="J88" s="359"/>
      <c r="K88" s="359"/>
      <c r="L88" s="359"/>
      <c r="M88" s="359"/>
      <c r="N88" s="359"/>
      <c r="O88" s="359"/>
      <c r="P88" s="359"/>
      <c r="Q88" s="359"/>
      <c r="R88" s="359"/>
      <c r="S88" s="359"/>
      <c r="T88" s="359"/>
      <c r="U88" s="359"/>
      <c r="V88" s="359"/>
      <c r="W88" s="337">
        <f t="shared" si="230"/>
        <v>0</v>
      </c>
      <c r="X88" s="359"/>
      <c r="Y88" s="359"/>
      <c r="Z88" s="359"/>
      <c r="AA88" s="359"/>
      <c r="AB88" s="359"/>
      <c r="AC88" s="359"/>
      <c r="AD88" s="359"/>
      <c r="AE88" s="359"/>
      <c r="AF88" s="359"/>
      <c r="AG88" s="359"/>
      <c r="AH88" s="359"/>
      <c r="AI88" s="359"/>
      <c r="AJ88" s="359"/>
      <c r="AK88" s="359"/>
      <c r="AL88" s="359"/>
      <c r="AM88" s="359"/>
      <c r="AN88" s="359"/>
      <c r="AO88" s="337">
        <f t="shared" si="231"/>
        <v>0</v>
      </c>
      <c r="AP88" s="325">
        <f t="shared" si="228"/>
        <v>0</v>
      </c>
      <c r="AQ88" s="360"/>
      <c r="AR88" s="352">
        <f t="shared" si="229"/>
        <v>0</v>
      </c>
    </row>
    <row r="89" spans="1:44">
      <c r="A89" s="308"/>
      <c r="B89" s="309"/>
      <c r="C89" s="324" t="s">
        <v>798</v>
      </c>
      <c r="D89" s="325"/>
      <c r="E89" s="359"/>
      <c r="F89" s="359"/>
      <c r="G89" s="359"/>
      <c r="H89" s="359"/>
      <c r="I89" s="359"/>
      <c r="J89" s="359"/>
      <c r="K89" s="359"/>
      <c r="L89" s="359"/>
      <c r="M89" s="359"/>
      <c r="N89" s="359"/>
      <c r="O89" s="359"/>
      <c r="P89" s="359"/>
      <c r="Q89" s="359"/>
      <c r="R89" s="359"/>
      <c r="S89" s="359"/>
      <c r="T89" s="359"/>
      <c r="U89" s="359"/>
      <c r="V89" s="359"/>
      <c r="W89" s="337">
        <f t="shared" si="230"/>
        <v>0</v>
      </c>
      <c r="X89" s="359"/>
      <c r="Y89" s="359"/>
      <c r="Z89" s="359"/>
      <c r="AA89" s="359"/>
      <c r="AB89" s="359"/>
      <c r="AC89" s="359"/>
      <c r="AD89" s="359"/>
      <c r="AE89" s="359"/>
      <c r="AF89" s="359"/>
      <c r="AG89" s="359"/>
      <c r="AH89" s="359"/>
      <c r="AI89" s="359"/>
      <c r="AJ89" s="359"/>
      <c r="AK89" s="359"/>
      <c r="AL89" s="359"/>
      <c r="AM89" s="359"/>
      <c r="AN89" s="359"/>
      <c r="AO89" s="337">
        <f t="shared" si="231"/>
        <v>0</v>
      </c>
      <c r="AP89" s="325">
        <f t="shared" si="228"/>
        <v>0</v>
      </c>
      <c r="AQ89" s="360"/>
      <c r="AR89" s="352">
        <f t="shared" si="229"/>
        <v>0</v>
      </c>
    </row>
    <row r="90" spans="1:44">
      <c r="A90" s="308"/>
      <c r="B90" s="309"/>
      <c r="C90" s="324" t="s">
        <v>802</v>
      </c>
      <c r="D90" s="325"/>
      <c r="E90" s="359"/>
      <c r="F90" s="359"/>
      <c r="G90" s="359"/>
      <c r="H90" s="359"/>
      <c r="I90" s="359"/>
      <c r="J90" s="359"/>
      <c r="K90" s="359"/>
      <c r="L90" s="359"/>
      <c r="M90" s="359"/>
      <c r="N90" s="359"/>
      <c r="O90" s="359"/>
      <c r="P90" s="359"/>
      <c r="Q90" s="359"/>
      <c r="R90" s="359"/>
      <c r="S90" s="359"/>
      <c r="T90" s="359"/>
      <c r="U90" s="359"/>
      <c r="V90" s="359"/>
      <c r="W90" s="337">
        <f t="shared" si="230"/>
        <v>0</v>
      </c>
      <c r="X90" s="359"/>
      <c r="Y90" s="359"/>
      <c r="Z90" s="359"/>
      <c r="AA90" s="359"/>
      <c r="AB90" s="359"/>
      <c r="AC90" s="359"/>
      <c r="AD90" s="359"/>
      <c r="AE90" s="359"/>
      <c r="AF90" s="359"/>
      <c r="AG90" s="359"/>
      <c r="AH90" s="359"/>
      <c r="AI90" s="359"/>
      <c r="AJ90" s="359"/>
      <c r="AK90" s="359"/>
      <c r="AL90" s="359"/>
      <c r="AM90" s="359"/>
      <c r="AN90" s="359"/>
      <c r="AO90" s="337">
        <f t="shared" si="231"/>
        <v>0</v>
      </c>
      <c r="AP90" s="325">
        <f t="shared" si="228"/>
        <v>0</v>
      </c>
      <c r="AQ90" s="360"/>
      <c r="AR90" s="352">
        <f t="shared" si="229"/>
        <v>0</v>
      </c>
    </row>
    <row r="91" spans="1:44">
      <c r="A91" s="308"/>
      <c r="B91" s="309"/>
      <c r="C91" s="324" t="s">
        <v>1012</v>
      </c>
      <c r="D91" s="325"/>
      <c r="E91" s="359"/>
      <c r="F91" s="359"/>
      <c r="G91" s="359"/>
      <c r="H91" s="359"/>
      <c r="I91" s="359"/>
      <c r="J91" s="359"/>
      <c r="K91" s="359"/>
      <c r="L91" s="359"/>
      <c r="M91" s="359"/>
      <c r="N91" s="359"/>
      <c r="O91" s="359"/>
      <c r="P91" s="359"/>
      <c r="Q91" s="359"/>
      <c r="R91" s="359"/>
      <c r="S91" s="359"/>
      <c r="T91" s="359"/>
      <c r="U91" s="359"/>
      <c r="V91" s="359"/>
      <c r="W91" s="337">
        <f t="shared" si="230"/>
        <v>0</v>
      </c>
      <c r="X91" s="359"/>
      <c r="Y91" s="359"/>
      <c r="Z91" s="359"/>
      <c r="AA91" s="359"/>
      <c r="AB91" s="359"/>
      <c r="AC91" s="359"/>
      <c r="AD91" s="359"/>
      <c r="AE91" s="359"/>
      <c r="AF91" s="359"/>
      <c r="AG91" s="359"/>
      <c r="AH91" s="359"/>
      <c r="AI91" s="359"/>
      <c r="AJ91" s="359"/>
      <c r="AK91" s="359"/>
      <c r="AL91" s="359"/>
      <c r="AM91" s="359"/>
      <c r="AN91" s="359"/>
      <c r="AO91" s="337">
        <f t="shared" si="231"/>
        <v>0</v>
      </c>
      <c r="AP91" s="325">
        <f t="shared" si="228"/>
        <v>0</v>
      </c>
      <c r="AQ91" s="360"/>
      <c r="AR91" s="352">
        <f t="shared" si="229"/>
        <v>0</v>
      </c>
    </row>
    <row r="92" spans="1:44">
      <c r="A92" s="308"/>
      <c r="B92" s="309"/>
      <c r="C92" s="324" t="s">
        <v>1013</v>
      </c>
      <c r="D92" s="325"/>
      <c r="E92" s="359"/>
      <c r="F92" s="359"/>
      <c r="G92" s="359"/>
      <c r="H92" s="359"/>
      <c r="I92" s="359"/>
      <c r="J92" s="359"/>
      <c r="K92" s="359"/>
      <c r="L92" s="359"/>
      <c r="M92" s="359"/>
      <c r="N92" s="359"/>
      <c r="O92" s="359"/>
      <c r="P92" s="359"/>
      <c r="Q92" s="359"/>
      <c r="R92" s="359"/>
      <c r="S92" s="359"/>
      <c r="T92" s="359"/>
      <c r="U92" s="359"/>
      <c r="V92" s="359"/>
      <c r="W92" s="337">
        <f t="shared" si="230"/>
        <v>0</v>
      </c>
      <c r="X92" s="359"/>
      <c r="Y92" s="359"/>
      <c r="Z92" s="359"/>
      <c r="AA92" s="359"/>
      <c r="AB92" s="359"/>
      <c r="AC92" s="359"/>
      <c r="AD92" s="359"/>
      <c r="AE92" s="359"/>
      <c r="AF92" s="359"/>
      <c r="AG92" s="359"/>
      <c r="AH92" s="359"/>
      <c r="AI92" s="359"/>
      <c r="AJ92" s="359"/>
      <c r="AK92" s="359"/>
      <c r="AL92" s="359"/>
      <c r="AM92" s="359"/>
      <c r="AN92" s="359"/>
      <c r="AO92" s="337">
        <f t="shared" si="231"/>
        <v>0</v>
      </c>
      <c r="AP92" s="325">
        <f t="shared" si="228"/>
        <v>0</v>
      </c>
      <c r="AQ92" s="360"/>
      <c r="AR92" s="352">
        <f t="shared" si="229"/>
        <v>0</v>
      </c>
    </row>
    <row r="93" spans="1:44">
      <c r="A93" s="308"/>
      <c r="B93" s="309"/>
      <c r="C93" s="324" t="s">
        <v>1014</v>
      </c>
      <c r="D93" s="325"/>
      <c r="E93" s="359"/>
      <c r="F93" s="359"/>
      <c r="G93" s="359"/>
      <c r="H93" s="359"/>
      <c r="I93" s="359"/>
      <c r="J93" s="359"/>
      <c r="K93" s="359"/>
      <c r="L93" s="359"/>
      <c r="M93" s="359"/>
      <c r="N93" s="359"/>
      <c r="O93" s="359"/>
      <c r="P93" s="359"/>
      <c r="Q93" s="359"/>
      <c r="R93" s="359"/>
      <c r="S93" s="359"/>
      <c r="T93" s="359"/>
      <c r="U93" s="359"/>
      <c r="V93" s="359"/>
      <c r="W93" s="337">
        <f t="shared" si="230"/>
        <v>0</v>
      </c>
      <c r="X93" s="359"/>
      <c r="Y93" s="359"/>
      <c r="Z93" s="359"/>
      <c r="AA93" s="359"/>
      <c r="AB93" s="359"/>
      <c r="AC93" s="359"/>
      <c r="AD93" s="359"/>
      <c r="AE93" s="359"/>
      <c r="AF93" s="359"/>
      <c r="AG93" s="359"/>
      <c r="AH93" s="359"/>
      <c r="AI93" s="359"/>
      <c r="AJ93" s="359"/>
      <c r="AK93" s="359"/>
      <c r="AL93" s="359"/>
      <c r="AM93" s="359"/>
      <c r="AN93" s="359"/>
      <c r="AO93" s="337">
        <f t="shared" si="231"/>
        <v>0</v>
      </c>
      <c r="AP93" s="325">
        <f t="shared" si="228"/>
        <v>0</v>
      </c>
      <c r="AQ93" s="360"/>
      <c r="AR93" s="352">
        <f t="shared" si="229"/>
        <v>0</v>
      </c>
    </row>
    <row r="94" spans="1:44">
      <c r="A94" s="308"/>
      <c r="B94" s="309"/>
      <c r="C94" s="324" t="s">
        <v>808</v>
      </c>
      <c r="D94" s="325"/>
      <c r="E94" s="359"/>
      <c r="F94" s="359"/>
      <c r="G94" s="359"/>
      <c r="H94" s="359"/>
      <c r="I94" s="359"/>
      <c r="J94" s="359"/>
      <c r="K94" s="359"/>
      <c r="L94" s="359"/>
      <c r="M94" s="359"/>
      <c r="N94" s="359"/>
      <c r="O94" s="359"/>
      <c r="P94" s="359"/>
      <c r="Q94" s="359"/>
      <c r="R94" s="359"/>
      <c r="S94" s="359"/>
      <c r="T94" s="359"/>
      <c r="U94" s="359"/>
      <c r="V94" s="359"/>
      <c r="W94" s="337">
        <f t="shared" si="230"/>
        <v>0</v>
      </c>
      <c r="X94" s="359"/>
      <c r="Y94" s="359"/>
      <c r="Z94" s="359"/>
      <c r="AA94" s="359"/>
      <c r="AB94" s="359"/>
      <c r="AC94" s="359"/>
      <c r="AD94" s="359"/>
      <c r="AE94" s="359"/>
      <c r="AF94" s="359"/>
      <c r="AG94" s="359"/>
      <c r="AH94" s="359"/>
      <c r="AI94" s="359"/>
      <c r="AJ94" s="359"/>
      <c r="AK94" s="359"/>
      <c r="AL94" s="359"/>
      <c r="AM94" s="359"/>
      <c r="AN94" s="359"/>
      <c r="AO94" s="337">
        <f t="shared" si="231"/>
        <v>0</v>
      </c>
      <c r="AP94" s="325">
        <f t="shared" si="228"/>
        <v>0</v>
      </c>
      <c r="AQ94" s="360"/>
      <c r="AR94" s="352">
        <f t="shared" si="229"/>
        <v>0</v>
      </c>
    </row>
    <row r="95" spans="1:44">
      <c r="A95" s="308"/>
      <c r="B95" s="309"/>
      <c r="C95" s="324" t="s">
        <v>1015</v>
      </c>
      <c r="D95" s="325"/>
      <c r="E95" s="359"/>
      <c r="F95" s="359"/>
      <c r="G95" s="359"/>
      <c r="H95" s="359"/>
      <c r="I95" s="359"/>
      <c r="J95" s="359"/>
      <c r="K95" s="359"/>
      <c r="L95" s="359"/>
      <c r="M95" s="359"/>
      <c r="N95" s="359"/>
      <c r="O95" s="359"/>
      <c r="P95" s="359"/>
      <c r="Q95" s="359"/>
      <c r="R95" s="359"/>
      <c r="S95" s="359"/>
      <c r="T95" s="359"/>
      <c r="U95" s="359"/>
      <c r="V95" s="359"/>
      <c r="W95" s="337">
        <f t="shared" si="230"/>
        <v>0</v>
      </c>
      <c r="X95" s="359"/>
      <c r="Y95" s="359"/>
      <c r="Z95" s="359"/>
      <c r="AA95" s="359"/>
      <c r="AB95" s="359"/>
      <c r="AC95" s="359"/>
      <c r="AD95" s="359"/>
      <c r="AE95" s="359"/>
      <c r="AF95" s="359"/>
      <c r="AG95" s="359"/>
      <c r="AH95" s="359"/>
      <c r="AI95" s="359"/>
      <c r="AJ95" s="359"/>
      <c r="AK95" s="359"/>
      <c r="AL95" s="359"/>
      <c r="AM95" s="359"/>
      <c r="AN95" s="359"/>
      <c r="AO95" s="337">
        <f t="shared" si="231"/>
        <v>0</v>
      </c>
      <c r="AP95" s="325">
        <f t="shared" si="228"/>
        <v>0</v>
      </c>
      <c r="AQ95" s="360"/>
      <c r="AR95" s="352">
        <f t="shared" si="229"/>
        <v>0</v>
      </c>
    </row>
    <row r="96" spans="1:44">
      <c r="A96" s="308"/>
      <c r="B96" s="309"/>
      <c r="C96" s="324" t="s">
        <v>1016</v>
      </c>
      <c r="D96" s="325"/>
      <c r="E96" s="359"/>
      <c r="F96" s="359"/>
      <c r="G96" s="359"/>
      <c r="H96" s="359"/>
      <c r="I96" s="359"/>
      <c r="J96" s="359"/>
      <c r="K96" s="359"/>
      <c r="L96" s="359"/>
      <c r="M96" s="359"/>
      <c r="N96" s="359"/>
      <c r="O96" s="359"/>
      <c r="P96" s="359"/>
      <c r="Q96" s="359"/>
      <c r="R96" s="359"/>
      <c r="S96" s="359"/>
      <c r="T96" s="359"/>
      <c r="U96" s="359"/>
      <c r="V96" s="359"/>
      <c r="W96" s="337">
        <f t="shared" si="230"/>
        <v>0</v>
      </c>
      <c r="X96" s="359"/>
      <c r="Y96" s="359"/>
      <c r="Z96" s="359"/>
      <c r="AA96" s="359"/>
      <c r="AB96" s="359"/>
      <c r="AC96" s="359"/>
      <c r="AD96" s="359"/>
      <c r="AE96" s="359"/>
      <c r="AF96" s="359"/>
      <c r="AG96" s="359"/>
      <c r="AH96" s="359"/>
      <c r="AI96" s="359"/>
      <c r="AJ96" s="359"/>
      <c r="AK96" s="359"/>
      <c r="AL96" s="359"/>
      <c r="AM96" s="359"/>
      <c r="AN96" s="359"/>
      <c r="AO96" s="337">
        <f t="shared" si="231"/>
        <v>0</v>
      </c>
      <c r="AP96" s="325">
        <f t="shared" si="228"/>
        <v>0</v>
      </c>
      <c r="AQ96" s="360"/>
      <c r="AR96" s="352">
        <f t="shared" si="229"/>
        <v>0</v>
      </c>
    </row>
    <row r="97" spans="1:44">
      <c r="A97" s="308"/>
      <c r="B97" s="309"/>
      <c r="C97" s="324" t="s">
        <v>812</v>
      </c>
      <c r="D97" s="325"/>
      <c r="E97" s="359"/>
      <c r="F97" s="359"/>
      <c r="G97" s="359"/>
      <c r="H97" s="359"/>
      <c r="I97" s="359"/>
      <c r="J97" s="359"/>
      <c r="K97" s="359"/>
      <c r="L97" s="359"/>
      <c r="M97" s="359"/>
      <c r="N97" s="359"/>
      <c r="O97" s="359"/>
      <c r="P97" s="359"/>
      <c r="Q97" s="359"/>
      <c r="R97" s="359"/>
      <c r="S97" s="359"/>
      <c r="T97" s="359"/>
      <c r="U97" s="359"/>
      <c r="V97" s="359"/>
      <c r="W97" s="337">
        <f t="shared" si="230"/>
        <v>0</v>
      </c>
      <c r="X97" s="359"/>
      <c r="Y97" s="359"/>
      <c r="Z97" s="359"/>
      <c r="AA97" s="359"/>
      <c r="AB97" s="359"/>
      <c r="AC97" s="359"/>
      <c r="AD97" s="359"/>
      <c r="AE97" s="359"/>
      <c r="AF97" s="359"/>
      <c r="AG97" s="359"/>
      <c r="AH97" s="359"/>
      <c r="AI97" s="359"/>
      <c r="AJ97" s="359"/>
      <c r="AK97" s="359"/>
      <c r="AL97" s="359"/>
      <c r="AM97" s="359"/>
      <c r="AN97" s="359"/>
      <c r="AO97" s="337">
        <f t="shared" si="231"/>
        <v>0</v>
      </c>
      <c r="AP97" s="325">
        <f t="shared" si="228"/>
        <v>0</v>
      </c>
      <c r="AQ97" s="360"/>
      <c r="AR97" s="352">
        <f t="shared" si="229"/>
        <v>0</v>
      </c>
    </row>
    <row r="98" spans="1:44">
      <c r="A98" s="308"/>
      <c r="B98" s="309"/>
      <c r="C98" s="324" t="s">
        <v>816</v>
      </c>
      <c r="D98" s="325"/>
      <c r="E98" s="359"/>
      <c r="F98" s="359"/>
      <c r="G98" s="359"/>
      <c r="H98" s="359"/>
      <c r="I98" s="359"/>
      <c r="J98" s="359"/>
      <c r="K98" s="359"/>
      <c r="L98" s="359"/>
      <c r="M98" s="359"/>
      <c r="N98" s="359"/>
      <c r="O98" s="359"/>
      <c r="P98" s="359"/>
      <c r="Q98" s="359"/>
      <c r="R98" s="359"/>
      <c r="S98" s="359"/>
      <c r="T98" s="359"/>
      <c r="U98" s="359"/>
      <c r="V98" s="359"/>
      <c r="W98" s="337">
        <f t="shared" si="230"/>
        <v>0</v>
      </c>
      <c r="X98" s="359"/>
      <c r="Y98" s="359"/>
      <c r="Z98" s="359"/>
      <c r="AA98" s="359"/>
      <c r="AB98" s="359"/>
      <c r="AC98" s="359"/>
      <c r="AD98" s="359"/>
      <c r="AE98" s="359"/>
      <c r="AF98" s="359"/>
      <c r="AG98" s="359"/>
      <c r="AH98" s="359"/>
      <c r="AI98" s="359"/>
      <c r="AJ98" s="359"/>
      <c r="AK98" s="359"/>
      <c r="AL98" s="359"/>
      <c r="AM98" s="359"/>
      <c r="AN98" s="359"/>
      <c r="AO98" s="337">
        <f t="shared" si="231"/>
        <v>0</v>
      </c>
      <c r="AP98" s="325">
        <f t="shared" si="228"/>
        <v>0</v>
      </c>
      <c r="AQ98" s="360"/>
      <c r="AR98" s="352">
        <f t="shared" si="229"/>
        <v>0</v>
      </c>
    </row>
    <row r="99" spans="1:44">
      <c r="A99" s="308"/>
      <c r="B99" s="309"/>
      <c r="C99" s="324" t="s">
        <v>820</v>
      </c>
      <c r="D99" s="325"/>
      <c r="E99" s="359"/>
      <c r="F99" s="359"/>
      <c r="G99" s="359"/>
      <c r="H99" s="359"/>
      <c r="I99" s="359"/>
      <c r="J99" s="359"/>
      <c r="K99" s="359"/>
      <c r="L99" s="359"/>
      <c r="M99" s="359"/>
      <c r="N99" s="359"/>
      <c r="O99" s="359"/>
      <c r="P99" s="359"/>
      <c r="Q99" s="359"/>
      <c r="R99" s="359"/>
      <c r="S99" s="359"/>
      <c r="T99" s="359"/>
      <c r="U99" s="359"/>
      <c r="V99" s="359"/>
      <c r="W99" s="337">
        <f t="shared" si="230"/>
        <v>0</v>
      </c>
      <c r="X99" s="359"/>
      <c r="Y99" s="359"/>
      <c r="Z99" s="359"/>
      <c r="AA99" s="359"/>
      <c r="AB99" s="359"/>
      <c r="AC99" s="359"/>
      <c r="AD99" s="359"/>
      <c r="AE99" s="359"/>
      <c r="AF99" s="359"/>
      <c r="AG99" s="359"/>
      <c r="AH99" s="359"/>
      <c r="AI99" s="359"/>
      <c r="AJ99" s="359"/>
      <c r="AK99" s="359"/>
      <c r="AL99" s="359"/>
      <c r="AM99" s="359"/>
      <c r="AN99" s="359"/>
      <c r="AO99" s="337">
        <f t="shared" si="231"/>
        <v>0</v>
      </c>
      <c r="AP99" s="325">
        <f t="shared" si="228"/>
        <v>0</v>
      </c>
      <c r="AQ99" s="360"/>
      <c r="AR99" s="352">
        <f t="shared" si="229"/>
        <v>0</v>
      </c>
    </row>
    <row r="100" spans="1:44">
      <c r="A100" s="308"/>
      <c r="B100" s="309"/>
      <c r="C100" s="324" t="s">
        <v>828</v>
      </c>
      <c r="D100" s="325"/>
      <c r="E100" s="359"/>
      <c r="F100" s="359"/>
      <c r="G100" s="359"/>
      <c r="H100" s="359"/>
      <c r="I100" s="359"/>
      <c r="J100" s="359"/>
      <c r="K100" s="359"/>
      <c r="L100" s="359"/>
      <c r="M100" s="359"/>
      <c r="N100" s="359"/>
      <c r="O100" s="359"/>
      <c r="P100" s="359"/>
      <c r="Q100" s="359"/>
      <c r="R100" s="359"/>
      <c r="S100" s="359"/>
      <c r="T100" s="359"/>
      <c r="U100" s="359"/>
      <c r="V100" s="359"/>
      <c r="W100" s="337">
        <f t="shared" si="230"/>
        <v>0</v>
      </c>
      <c r="X100" s="359"/>
      <c r="Y100" s="359"/>
      <c r="Z100" s="359"/>
      <c r="AA100" s="359"/>
      <c r="AB100" s="359"/>
      <c r="AC100" s="359"/>
      <c r="AD100" s="359"/>
      <c r="AE100" s="359"/>
      <c r="AF100" s="359"/>
      <c r="AG100" s="359"/>
      <c r="AH100" s="359"/>
      <c r="AI100" s="359"/>
      <c r="AJ100" s="359"/>
      <c r="AK100" s="359"/>
      <c r="AL100" s="359"/>
      <c r="AM100" s="359"/>
      <c r="AN100" s="359"/>
      <c r="AO100" s="337">
        <f t="shared" si="231"/>
        <v>0</v>
      </c>
      <c r="AP100" s="325">
        <f t="shared" si="228"/>
        <v>0</v>
      </c>
      <c r="AQ100" s="360"/>
      <c r="AR100" s="352">
        <f t="shared" si="229"/>
        <v>0</v>
      </c>
    </row>
    <row r="101" spans="1:44">
      <c r="A101" s="308"/>
      <c r="B101" s="309"/>
      <c r="C101" s="322" t="s">
        <v>831</v>
      </c>
      <c r="D101" s="323"/>
      <c r="E101" s="323">
        <f>SUM(E102:E106)</f>
        <v>0</v>
      </c>
      <c r="F101" s="323">
        <f t="shared" ref="F101:X101" si="232">SUM(F102:F106)</f>
        <v>0</v>
      </c>
      <c r="G101" s="323">
        <f t="shared" si="232"/>
        <v>0</v>
      </c>
      <c r="H101" s="323">
        <f t="shared" si="232"/>
        <v>0</v>
      </c>
      <c r="I101" s="323">
        <f t="shared" si="232"/>
        <v>0</v>
      </c>
      <c r="J101" s="323">
        <f t="shared" si="232"/>
        <v>0</v>
      </c>
      <c r="K101" s="323">
        <f t="shared" si="232"/>
        <v>0</v>
      </c>
      <c r="L101" s="323">
        <f t="shared" si="232"/>
        <v>0</v>
      </c>
      <c r="M101" s="323">
        <f t="shared" si="232"/>
        <v>0</v>
      </c>
      <c r="N101" s="323">
        <f t="shared" si="232"/>
        <v>0</v>
      </c>
      <c r="O101" s="323">
        <f t="shared" si="232"/>
        <v>0</v>
      </c>
      <c r="P101" s="323">
        <f t="shared" si="232"/>
        <v>0</v>
      </c>
      <c r="Q101" s="323">
        <f t="shared" si="232"/>
        <v>0</v>
      </c>
      <c r="R101" s="323">
        <f t="shared" si="232"/>
        <v>0</v>
      </c>
      <c r="S101" s="323">
        <f t="shared" si="232"/>
        <v>0</v>
      </c>
      <c r="T101" s="323">
        <f t="shared" si="232"/>
        <v>0</v>
      </c>
      <c r="U101" s="323">
        <f t="shared" si="232"/>
        <v>0</v>
      </c>
      <c r="V101" s="323">
        <f t="shared" si="232"/>
        <v>0</v>
      </c>
      <c r="W101" s="336">
        <f t="shared" si="232"/>
        <v>0</v>
      </c>
      <c r="X101" s="323">
        <f t="shared" si="232"/>
        <v>0</v>
      </c>
      <c r="Y101" s="323">
        <f t="shared" ref="Y101:AO101" si="233">SUM(Y102:Y106)</f>
        <v>0</v>
      </c>
      <c r="Z101" s="323">
        <f t="shared" si="233"/>
        <v>0</v>
      </c>
      <c r="AA101" s="323">
        <f t="shared" si="233"/>
        <v>0</v>
      </c>
      <c r="AB101" s="323">
        <f t="shared" si="233"/>
        <v>0</v>
      </c>
      <c r="AC101" s="323">
        <f t="shared" si="233"/>
        <v>0</v>
      </c>
      <c r="AD101" s="323">
        <f t="shared" si="233"/>
        <v>0</v>
      </c>
      <c r="AE101" s="323">
        <f t="shared" si="233"/>
        <v>0</v>
      </c>
      <c r="AF101" s="323">
        <f t="shared" si="233"/>
        <v>0</v>
      </c>
      <c r="AG101" s="323">
        <f t="shared" si="233"/>
        <v>0</v>
      </c>
      <c r="AH101" s="323">
        <f t="shared" si="233"/>
        <v>0</v>
      </c>
      <c r="AI101" s="323">
        <f t="shared" si="233"/>
        <v>0</v>
      </c>
      <c r="AJ101" s="323">
        <f t="shared" si="233"/>
        <v>0</v>
      </c>
      <c r="AK101" s="323">
        <f t="shared" si="233"/>
        <v>0</v>
      </c>
      <c r="AL101" s="323">
        <f t="shared" si="233"/>
        <v>0</v>
      </c>
      <c r="AM101" s="323">
        <f t="shared" si="233"/>
        <v>0</v>
      </c>
      <c r="AN101" s="323">
        <f t="shared" si="233"/>
        <v>0</v>
      </c>
      <c r="AO101" s="336">
        <f t="shared" si="233"/>
        <v>0</v>
      </c>
      <c r="AP101" s="323">
        <f t="shared" ref="AP101:AR101" si="234">SUM(AP102:AP106)</f>
        <v>0</v>
      </c>
      <c r="AQ101" s="350">
        <f t="shared" si="234"/>
        <v>0</v>
      </c>
      <c r="AR101" s="351">
        <f t="shared" si="234"/>
        <v>0</v>
      </c>
    </row>
    <row r="102" spans="1:44">
      <c r="A102" s="308"/>
      <c r="B102" s="309"/>
      <c r="C102" s="324" t="s">
        <v>835</v>
      </c>
      <c r="D102" s="325"/>
      <c r="E102" s="359"/>
      <c r="F102" s="359"/>
      <c r="G102" s="359"/>
      <c r="H102" s="359"/>
      <c r="I102" s="359"/>
      <c r="J102" s="359"/>
      <c r="K102" s="359"/>
      <c r="L102" s="359"/>
      <c r="M102" s="359"/>
      <c r="N102" s="359"/>
      <c r="O102" s="359"/>
      <c r="P102" s="359"/>
      <c r="Q102" s="359"/>
      <c r="R102" s="359"/>
      <c r="S102" s="359"/>
      <c r="T102" s="359"/>
      <c r="U102" s="359"/>
      <c r="V102" s="359"/>
      <c r="W102" s="337">
        <f>SUM(E102:V102)</f>
        <v>0</v>
      </c>
      <c r="X102" s="359"/>
      <c r="Y102" s="359"/>
      <c r="Z102" s="359"/>
      <c r="AA102" s="359"/>
      <c r="AB102" s="359"/>
      <c r="AC102" s="359"/>
      <c r="AD102" s="359"/>
      <c r="AE102" s="359"/>
      <c r="AF102" s="359"/>
      <c r="AG102" s="359"/>
      <c r="AH102" s="359"/>
      <c r="AI102" s="359"/>
      <c r="AJ102" s="359"/>
      <c r="AK102" s="359"/>
      <c r="AL102" s="359"/>
      <c r="AM102" s="359"/>
      <c r="AN102" s="359"/>
      <c r="AO102" s="337">
        <f>SUM(X102:AN102)</f>
        <v>0</v>
      </c>
      <c r="AP102" s="325">
        <f>+D102+W102-AO102</f>
        <v>0</v>
      </c>
      <c r="AQ102" s="360"/>
      <c r="AR102" s="352">
        <f t="shared" ref="AR102:AR106" si="235">+AP102-AQ102</f>
        <v>0</v>
      </c>
    </row>
    <row r="103" spans="1:44">
      <c r="A103" s="308"/>
      <c r="B103" s="309"/>
      <c r="C103" s="324" t="s">
        <v>1017</v>
      </c>
      <c r="D103" s="325"/>
      <c r="E103" s="359"/>
      <c r="F103" s="359"/>
      <c r="G103" s="359"/>
      <c r="H103" s="359"/>
      <c r="I103" s="359"/>
      <c r="J103" s="359"/>
      <c r="K103" s="359"/>
      <c r="L103" s="359"/>
      <c r="M103" s="359"/>
      <c r="N103" s="359"/>
      <c r="O103" s="359"/>
      <c r="P103" s="359"/>
      <c r="Q103" s="359"/>
      <c r="R103" s="359"/>
      <c r="S103" s="359"/>
      <c r="T103" s="359"/>
      <c r="U103" s="359"/>
      <c r="V103" s="359"/>
      <c r="W103" s="337">
        <f t="shared" ref="W103:W106" si="236">SUM(E103:V103)</f>
        <v>0</v>
      </c>
      <c r="X103" s="359"/>
      <c r="Y103" s="359"/>
      <c r="Z103" s="359"/>
      <c r="AA103" s="359"/>
      <c r="AB103" s="359"/>
      <c r="AC103" s="359"/>
      <c r="AD103" s="359"/>
      <c r="AE103" s="359"/>
      <c r="AF103" s="359"/>
      <c r="AG103" s="359"/>
      <c r="AH103" s="359"/>
      <c r="AI103" s="359"/>
      <c r="AJ103" s="359"/>
      <c r="AK103" s="359"/>
      <c r="AL103" s="359"/>
      <c r="AM103" s="359"/>
      <c r="AN103" s="359"/>
      <c r="AO103" s="337">
        <f t="shared" ref="AO103:AO106" si="237">SUM(X103:AN103)</f>
        <v>0</v>
      </c>
      <c r="AP103" s="325">
        <f>+D103+W103-AO103</f>
        <v>0</v>
      </c>
      <c r="AQ103" s="360"/>
      <c r="AR103" s="352">
        <f t="shared" si="235"/>
        <v>0</v>
      </c>
    </row>
    <row r="104" spans="1:44">
      <c r="A104" s="308"/>
      <c r="B104" s="309"/>
      <c r="C104" s="324" t="s">
        <v>838</v>
      </c>
      <c r="D104" s="325"/>
      <c r="E104" s="359"/>
      <c r="F104" s="359"/>
      <c r="G104" s="359"/>
      <c r="H104" s="359"/>
      <c r="I104" s="359"/>
      <c r="J104" s="359"/>
      <c r="K104" s="359"/>
      <c r="L104" s="359"/>
      <c r="M104" s="359"/>
      <c r="N104" s="359"/>
      <c r="O104" s="359"/>
      <c r="P104" s="359"/>
      <c r="Q104" s="359"/>
      <c r="R104" s="359"/>
      <c r="S104" s="359"/>
      <c r="T104" s="359"/>
      <c r="U104" s="359"/>
      <c r="V104" s="359"/>
      <c r="W104" s="337">
        <f t="shared" si="236"/>
        <v>0</v>
      </c>
      <c r="X104" s="359"/>
      <c r="Y104" s="359"/>
      <c r="Z104" s="359"/>
      <c r="AA104" s="359"/>
      <c r="AB104" s="359"/>
      <c r="AC104" s="359"/>
      <c r="AD104" s="359"/>
      <c r="AE104" s="359"/>
      <c r="AF104" s="359"/>
      <c r="AG104" s="359"/>
      <c r="AH104" s="359"/>
      <c r="AI104" s="359"/>
      <c r="AJ104" s="359"/>
      <c r="AK104" s="359"/>
      <c r="AL104" s="359"/>
      <c r="AM104" s="359"/>
      <c r="AN104" s="359"/>
      <c r="AO104" s="337">
        <f t="shared" si="237"/>
        <v>0</v>
      </c>
      <c r="AP104" s="325">
        <f>+D104+W104-AO104</f>
        <v>0</v>
      </c>
      <c r="AQ104" s="360"/>
      <c r="AR104" s="352">
        <f t="shared" si="235"/>
        <v>0</v>
      </c>
    </row>
    <row r="105" spans="1:44">
      <c r="A105" s="308"/>
      <c r="B105" s="309"/>
      <c r="C105" s="324" t="s">
        <v>842</v>
      </c>
      <c r="D105" s="325"/>
      <c r="E105" s="359"/>
      <c r="F105" s="359"/>
      <c r="G105" s="359"/>
      <c r="H105" s="359"/>
      <c r="I105" s="359"/>
      <c r="J105" s="359"/>
      <c r="K105" s="359"/>
      <c r="L105" s="359"/>
      <c r="M105" s="359"/>
      <c r="N105" s="359"/>
      <c r="O105" s="359"/>
      <c r="P105" s="359"/>
      <c r="Q105" s="359"/>
      <c r="R105" s="359"/>
      <c r="S105" s="359"/>
      <c r="T105" s="359"/>
      <c r="U105" s="359"/>
      <c r="V105" s="359"/>
      <c r="W105" s="337">
        <f t="shared" si="236"/>
        <v>0</v>
      </c>
      <c r="X105" s="359"/>
      <c r="Y105" s="359"/>
      <c r="Z105" s="359"/>
      <c r="AA105" s="359"/>
      <c r="AB105" s="359"/>
      <c r="AC105" s="359"/>
      <c r="AD105" s="359"/>
      <c r="AE105" s="359"/>
      <c r="AF105" s="359"/>
      <c r="AG105" s="359"/>
      <c r="AH105" s="359"/>
      <c r="AI105" s="359"/>
      <c r="AJ105" s="359"/>
      <c r="AK105" s="359"/>
      <c r="AL105" s="359"/>
      <c r="AM105" s="359"/>
      <c r="AN105" s="359"/>
      <c r="AO105" s="337">
        <f t="shared" si="237"/>
        <v>0</v>
      </c>
      <c r="AP105" s="325">
        <f>+D105+W105-AO105</f>
        <v>0</v>
      </c>
      <c r="AQ105" s="360"/>
      <c r="AR105" s="352">
        <f t="shared" si="235"/>
        <v>0</v>
      </c>
    </row>
    <row r="106" spans="1:44">
      <c r="A106" s="308"/>
      <c r="B106" s="309"/>
      <c r="C106" s="324" t="s">
        <v>845</v>
      </c>
      <c r="D106" s="325"/>
      <c r="E106" s="359"/>
      <c r="F106" s="359"/>
      <c r="G106" s="359"/>
      <c r="H106" s="359"/>
      <c r="I106" s="359"/>
      <c r="J106" s="359"/>
      <c r="K106" s="359"/>
      <c r="L106" s="359"/>
      <c r="M106" s="359"/>
      <c r="N106" s="359"/>
      <c r="O106" s="359"/>
      <c r="P106" s="359"/>
      <c r="Q106" s="359"/>
      <c r="R106" s="359"/>
      <c r="S106" s="359"/>
      <c r="T106" s="359"/>
      <c r="U106" s="359"/>
      <c r="V106" s="359"/>
      <c r="W106" s="337">
        <f t="shared" si="236"/>
        <v>0</v>
      </c>
      <c r="X106" s="359"/>
      <c r="Y106" s="359"/>
      <c r="Z106" s="359"/>
      <c r="AA106" s="359"/>
      <c r="AB106" s="359"/>
      <c r="AC106" s="359"/>
      <c r="AD106" s="359"/>
      <c r="AE106" s="359"/>
      <c r="AF106" s="359"/>
      <c r="AG106" s="359"/>
      <c r="AH106" s="359"/>
      <c r="AI106" s="359"/>
      <c r="AJ106" s="359"/>
      <c r="AK106" s="359"/>
      <c r="AL106" s="359"/>
      <c r="AM106" s="359"/>
      <c r="AN106" s="359"/>
      <c r="AO106" s="337">
        <f t="shared" si="237"/>
        <v>0</v>
      </c>
      <c r="AP106" s="325">
        <f>+D106+W106-AO106</f>
        <v>0</v>
      </c>
      <c r="AQ106" s="360"/>
      <c r="AR106" s="352">
        <f t="shared" si="235"/>
        <v>0</v>
      </c>
    </row>
    <row r="107" spans="1:44">
      <c r="A107" s="308"/>
      <c r="B107" s="309"/>
      <c r="C107" s="322" t="s">
        <v>849</v>
      </c>
      <c r="D107" s="323"/>
      <c r="E107" s="323">
        <f>SUM(E108:E112)</f>
        <v>0</v>
      </c>
      <c r="F107" s="323">
        <f t="shared" ref="F107:T107" si="238">SUM(F108:F112)</f>
        <v>0</v>
      </c>
      <c r="G107" s="323">
        <f t="shared" si="238"/>
        <v>0</v>
      </c>
      <c r="H107" s="323">
        <f t="shared" si="238"/>
        <v>0</v>
      </c>
      <c r="I107" s="323">
        <f t="shared" si="238"/>
        <v>0</v>
      </c>
      <c r="J107" s="323">
        <f t="shared" si="238"/>
        <v>0</v>
      </c>
      <c r="K107" s="323">
        <f t="shared" si="238"/>
        <v>0</v>
      </c>
      <c r="L107" s="323">
        <f t="shared" si="238"/>
        <v>0</v>
      </c>
      <c r="M107" s="323">
        <f t="shared" si="238"/>
        <v>0</v>
      </c>
      <c r="N107" s="323">
        <f t="shared" si="238"/>
        <v>0</v>
      </c>
      <c r="O107" s="323">
        <f t="shared" si="238"/>
        <v>0</v>
      </c>
      <c r="P107" s="323">
        <f t="shared" si="238"/>
        <v>0</v>
      </c>
      <c r="Q107" s="323">
        <f t="shared" si="238"/>
        <v>0</v>
      </c>
      <c r="R107" s="323">
        <f t="shared" si="238"/>
        <v>0</v>
      </c>
      <c r="S107" s="323">
        <f t="shared" si="238"/>
        <v>0</v>
      </c>
      <c r="T107" s="323">
        <f t="shared" si="238"/>
        <v>0</v>
      </c>
      <c r="U107" s="323"/>
      <c r="V107" s="323">
        <f>SUM(V108:V112)</f>
        <v>0</v>
      </c>
      <c r="W107" s="336">
        <f>SUM(W108:W112)</f>
        <v>0</v>
      </c>
      <c r="X107" s="323">
        <f>SUM(X108:X112)</f>
        <v>0</v>
      </c>
      <c r="Y107" s="323">
        <f t="shared" ref="Y107:AO107" si="239">SUM(Y108:Y112)</f>
        <v>0</v>
      </c>
      <c r="Z107" s="323">
        <f t="shared" si="239"/>
        <v>0</v>
      </c>
      <c r="AA107" s="323">
        <f t="shared" si="239"/>
        <v>0</v>
      </c>
      <c r="AB107" s="323">
        <f t="shared" si="239"/>
        <v>0</v>
      </c>
      <c r="AC107" s="323">
        <f t="shared" si="239"/>
        <v>0</v>
      </c>
      <c r="AD107" s="323">
        <f t="shared" si="239"/>
        <v>0</v>
      </c>
      <c r="AE107" s="323">
        <f t="shared" si="239"/>
        <v>0</v>
      </c>
      <c r="AF107" s="323">
        <f t="shared" si="239"/>
        <v>0</v>
      </c>
      <c r="AG107" s="323">
        <f t="shared" si="239"/>
        <v>0</v>
      </c>
      <c r="AH107" s="323">
        <f t="shared" si="239"/>
        <v>0</v>
      </c>
      <c r="AI107" s="323">
        <f t="shared" si="239"/>
        <v>0</v>
      </c>
      <c r="AJ107" s="323">
        <f t="shared" si="239"/>
        <v>0</v>
      </c>
      <c r="AK107" s="323">
        <f t="shared" si="239"/>
        <v>0</v>
      </c>
      <c r="AL107" s="323">
        <f t="shared" si="239"/>
        <v>0</v>
      </c>
      <c r="AM107" s="323">
        <f t="shared" si="239"/>
        <v>0</v>
      </c>
      <c r="AN107" s="323">
        <f t="shared" si="239"/>
        <v>0</v>
      </c>
      <c r="AO107" s="336">
        <f t="shared" si="239"/>
        <v>0</v>
      </c>
      <c r="AP107" s="323">
        <f t="shared" ref="AP107:AR107" si="240">SUM(AP108:AP112)</f>
        <v>0</v>
      </c>
      <c r="AQ107" s="350">
        <f t="shared" si="240"/>
        <v>0</v>
      </c>
      <c r="AR107" s="351">
        <f t="shared" si="240"/>
        <v>0</v>
      </c>
    </row>
    <row r="108" spans="1:44">
      <c r="A108" s="308"/>
      <c r="B108" s="309"/>
      <c r="C108" s="324" t="s">
        <v>853</v>
      </c>
      <c r="D108" s="325"/>
      <c r="E108" s="359"/>
      <c r="F108" s="359"/>
      <c r="G108" s="359"/>
      <c r="H108" s="359"/>
      <c r="I108" s="359"/>
      <c r="J108" s="359"/>
      <c r="K108" s="359"/>
      <c r="L108" s="359"/>
      <c r="M108" s="359"/>
      <c r="N108" s="359"/>
      <c r="O108" s="359"/>
      <c r="P108" s="359"/>
      <c r="Q108" s="359"/>
      <c r="R108" s="359"/>
      <c r="S108" s="359"/>
      <c r="T108" s="359"/>
      <c r="U108" s="359"/>
      <c r="V108" s="359"/>
      <c r="W108" s="337">
        <f>SUM(E108:V108)</f>
        <v>0</v>
      </c>
      <c r="X108" s="359"/>
      <c r="Y108" s="359"/>
      <c r="Z108" s="359"/>
      <c r="AA108" s="359"/>
      <c r="AB108" s="359"/>
      <c r="AC108" s="359"/>
      <c r="AD108" s="359"/>
      <c r="AE108" s="359"/>
      <c r="AF108" s="359"/>
      <c r="AG108" s="359"/>
      <c r="AH108" s="359"/>
      <c r="AI108" s="359"/>
      <c r="AJ108" s="359"/>
      <c r="AK108" s="359"/>
      <c r="AL108" s="359"/>
      <c r="AM108" s="359"/>
      <c r="AN108" s="359"/>
      <c r="AO108" s="337">
        <f>SUM(X108:AN108)</f>
        <v>0</v>
      </c>
      <c r="AP108" s="325">
        <f>+D108+W108-AO108</f>
        <v>0</v>
      </c>
      <c r="AQ108" s="360"/>
      <c r="AR108" s="352">
        <f t="shared" ref="AR108:AR112" si="241">+AP108-AQ108</f>
        <v>0</v>
      </c>
    </row>
    <row r="109" spans="1:44">
      <c r="A109" s="308"/>
      <c r="B109" s="309"/>
      <c r="C109" s="324" t="s">
        <v>857</v>
      </c>
      <c r="D109" s="325"/>
      <c r="E109" s="359"/>
      <c r="F109" s="359"/>
      <c r="G109" s="359"/>
      <c r="H109" s="359"/>
      <c r="I109" s="359"/>
      <c r="J109" s="359"/>
      <c r="K109" s="359"/>
      <c r="L109" s="359"/>
      <c r="M109" s="359"/>
      <c r="N109" s="359"/>
      <c r="O109" s="359"/>
      <c r="P109" s="359"/>
      <c r="Q109" s="359"/>
      <c r="R109" s="359"/>
      <c r="S109" s="359"/>
      <c r="T109" s="359"/>
      <c r="U109" s="359"/>
      <c r="V109" s="359"/>
      <c r="W109" s="337">
        <f t="shared" ref="W109:W112" si="242">SUM(E109:V109)</f>
        <v>0</v>
      </c>
      <c r="X109" s="359"/>
      <c r="Y109" s="359"/>
      <c r="Z109" s="359"/>
      <c r="AA109" s="359"/>
      <c r="AB109" s="359"/>
      <c r="AC109" s="359"/>
      <c r="AD109" s="359"/>
      <c r="AE109" s="359"/>
      <c r="AF109" s="359"/>
      <c r="AG109" s="359"/>
      <c r="AH109" s="359"/>
      <c r="AI109" s="359"/>
      <c r="AJ109" s="359"/>
      <c r="AK109" s="359"/>
      <c r="AL109" s="359"/>
      <c r="AM109" s="359"/>
      <c r="AN109" s="359"/>
      <c r="AO109" s="337">
        <f t="shared" ref="AO109:AO112" si="243">SUM(X109:AN109)</f>
        <v>0</v>
      </c>
      <c r="AP109" s="325">
        <f>+D109+W109-AO109</f>
        <v>0</v>
      </c>
      <c r="AQ109" s="360"/>
      <c r="AR109" s="352">
        <f t="shared" si="241"/>
        <v>0</v>
      </c>
    </row>
    <row r="110" spans="1:44">
      <c r="A110" s="308"/>
      <c r="B110" s="309"/>
      <c r="C110" s="324" t="s">
        <v>861</v>
      </c>
      <c r="D110" s="325"/>
      <c r="E110" s="359"/>
      <c r="F110" s="359"/>
      <c r="G110" s="359"/>
      <c r="H110" s="359"/>
      <c r="I110" s="359"/>
      <c r="J110" s="359"/>
      <c r="K110" s="359"/>
      <c r="L110" s="359"/>
      <c r="M110" s="359"/>
      <c r="N110" s="359"/>
      <c r="O110" s="359"/>
      <c r="P110" s="359"/>
      <c r="Q110" s="359"/>
      <c r="R110" s="359"/>
      <c r="S110" s="359"/>
      <c r="T110" s="359"/>
      <c r="U110" s="359"/>
      <c r="V110" s="359"/>
      <c r="W110" s="337">
        <f t="shared" si="242"/>
        <v>0</v>
      </c>
      <c r="X110" s="359"/>
      <c r="Y110" s="359"/>
      <c r="Z110" s="359"/>
      <c r="AA110" s="359"/>
      <c r="AB110" s="359"/>
      <c r="AC110" s="359"/>
      <c r="AD110" s="359"/>
      <c r="AE110" s="359"/>
      <c r="AF110" s="359"/>
      <c r="AG110" s="359"/>
      <c r="AH110" s="359"/>
      <c r="AI110" s="359"/>
      <c r="AJ110" s="359"/>
      <c r="AK110" s="359"/>
      <c r="AL110" s="359"/>
      <c r="AM110" s="359"/>
      <c r="AN110" s="359"/>
      <c r="AO110" s="337">
        <f t="shared" si="243"/>
        <v>0</v>
      </c>
      <c r="AP110" s="325">
        <f>+D110+W110-AO110</f>
        <v>0</v>
      </c>
      <c r="AQ110" s="360"/>
      <c r="AR110" s="352">
        <f t="shared" si="241"/>
        <v>0</v>
      </c>
    </row>
    <row r="111" spans="1:44">
      <c r="A111" s="308"/>
      <c r="B111" s="309"/>
      <c r="C111" s="324" t="s">
        <v>865</v>
      </c>
      <c r="D111" s="325"/>
      <c r="E111" s="359"/>
      <c r="F111" s="359"/>
      <c r="G111" s="359"/>
      <c r="H111" s="359"/>
      <c r="I111" s="359"/>
      <c r="J111" s="359"/>
      <c r="K111" s="359"/>
      <c r="L111" s="359"/>
      <c r="M111" s="359"/>
      <c r="N111" s="359"/>
      <c r="O111" s="359"/>
      <c r="P111" s="359"/>
      <c r="Q111" s="359"/>
      <c r="R111" s="359"/>
      <c r="S111" s="359"/>
      <c r="T111" s="359"/>
      <c r="U111" s="359"/>
      <c r="V111" s="359"/>
      <c r="W111" s="337">
        <f t="shared" si="242"/>
        <v>0</v>
      </c>
      <c r="X111" s="359"/>
      <c r="Y111" s="359"/>
      <c r="Z111" s="359"/>
      <c r="AA111" s="359"/>
      <c r="AB111" s="359"/>
      <c r="AC111" s="359"/>
      <c r="AD111" s="359"/>
      <c r="AE111" s="359"/>
      <c r="AF111" s="359"/>
      <c r="AG111" s="359"/>
      <c r="AH111" s="359"/>
      <c r="AI111" s="359"/>
      <c r="AJ111" s="359"/>
      <c r="AK111" s="359"/>
      <c r="AL111" s="359"/>
      <c r="AM111" s="359"/>
      <c r="AN111" s="359"/>
      <c r="AO111" s="337">
        <f t="shared" si="243"/>
        <v>0</v>
      </c>
      <c r="AP111" s="325">
        <f>+D111+W111-AO111</f>
        <v>0</v>
      </c>
      <c r="AQ111" s="360"/>
      <c r="AR111" s="352">
        <f t="shared" si="241"/>
        <v>0</v>
      </c>
    </row>
    <row r="112" spans="1:44">
      <c r="A112" s="308"/>
      <c r="B112" s="309"/>
      <c r="C112" s="324" t="s">
        <v>869</v>
      </c>
      <c r="D112" s="325"/>
      <c r="E112" s="359"/>
      <c r="F112" s="359"/>
      <c r="G112" s="359"/>
      <c r="H112" s="359"/>
      <c r="I112" s="359"/>
      <c r="J112" s="359"/>
      <c r="K112" s="359"/>
      <c r="L112" s="359"/>
      <c r="M112" s="359"/>
      <c r="N112" s="359"/>
      <c r="O112" s="359"/>
      <c r="P112" s="359"/>
      <c r="Q112" s="359"/>
      <c r="R112" s="359"/>
      <c r="S112" s="359"/>
      <c r="T112" s="359"/>
      <c r="U112" s="359"/>
      <c r="V112" s="359"/>
      <c r="W112" s="337">
        <f t="shared" si="242"/>
        <v>0</v>
      </c>
      <c r="X112" s="359"/>
      <c r="Y112" s="359"/>
      <c r="Z112" s="359"/>
      <c r="AA112" s="359"/>
      <c r="AB112" s="359"/>
      <c r="AC112" s="359"/>
      <c r="AD112" s="359"/>
      <c r="AE112" s="359"/>
      <c r="AF112" s="359"/>
      <c r="AG112" s="359"/>
      <c r="AH112" s="359"/>
      <c r="AI112" s="359"/>
      <c r="AJ112" s="359"/>
      <c r="AK112" s="359"/>
      <c r="AL112" s="359"/>
      <c r="AM112" s="359"/>
      <c r="AN112" s="359"/>
      <c r="AO112" s="337">
        <f t="shared" si="243"/>
        <v>0</v>
      </c>
      <c r="AP112" s="325">
        <f>+D112+W112-AO112</f>
        <v>0</v>
      </c>
      <c r="AQ112" s="360"/>
      <c r="AR112" s="352">
        <f t="shared" si="241"/>
        <v>0</v>
      </c>
    </row>
    <row r="113" spans="1:44">
      <c r="A113" s="308"/>
      <c r="B113" s="309"/>
      <c r="C113" s="322" t="s">
        <v>872</v>
      </c>
      <c r="D113" s="323"/>
      <c r="E113" s="323">
        <f>SUM(E114:E122)</f>
        <v>0</v>
      </c>
      <c r="F113" s="323">
        <f t="shared" ref="F113:X113" si="244">SUM(F114:F122)</f>
        <v>0</v>
      </c>
      <c r="G113" s="323">
        <f t="shared" si="244"/>
        <v>0</v>
      </c>
      <c r="H113" s="323">
        <f t="shared" si="244"/>
        <v>0</v>
      </c>
      <c r="I113" s="323">
        <f t="shared" si="244"/>
        <v>0</v>
      </c>
      <c r="J113" s="323">
        <f t="shared" si="244"/>
        <v>0</v>
      </c>
      <c r="K113" s="323">
        <f t="shared" si="244"/>
        <v>0</v>
      </c>
      <c r="L113" s="323">
        <f t="shared" si="244"/>
        <v>0</v>
      </c>
      <c r="M113" s="323">
        <f t="shared" si="244"/>
        <v>0</v>
      </c>
      <c r="N113" s="323">
        <f t="shared" si="244"/>
        <v>0</v>
      </c>
      <c r="O113" s="323">
        <f t="shared" si="244"/>
        <v>0</v>
      </c>
      <c r="P113" s="323">
        <f t="shared" si="244"/>
        <v>0</v>
      </c>
      <c r="Q113" s="323">
        <f t="shared" si="244"/>
        <v>0</v>
      </c>
      <c r="R113" s="323">
        <f t="shared" si="244"/>
        <v>0</v>
      </c>
      <c r="S113" s="323">
        <f t="shared" si="244"/>
        <v>0</v>
      </c>
      <c r="T113" s="323">
        <f t="shared" si="244"/>
        <v>0</v>
      </c>
      <c r="U113" s="323">
        <f t="shared" si="244"/>
        <v>0</v>
      </c>
      <c r="V113" s="323">
        <f t="shared" si="244"/>
        <v>0</v>
      </c>
      <c r="W113" s="336">
        <f t="shared" si="244"/>
        <v>0</v>
      </c>
      <c r="X113" s="323">
        <f t="shared" si="244"/>
        <v>0</v>
      </c>
      <c r="Y113" s="323">
        <f t="shared" ref="Y113:AO113" si="245">SUM(Y114:Y122)</f>
        <v>0</v>
      </c>
      <c r="Z113" s="323">
        <f t="shared" si="245"/>
        <v>0</v>
      </c>
      <c r="AA113" s="323">
        <f t="shared" si="245"/>
        <v>0</v>
      </c>
      <c r="AB113" s="323">
        <f t="shared" si="245"/>
        <v>0</v>
      </c>
      <c r="AC113" s="323">
        <f t="shared" si="245"/>
        <v>0</v>
      </c>
      <c r="AD113" s="323">
        <f t="shared" si="245"/>
        <v>0</v>
      </c>
      <c r="AE113" s="323">
        <f t="shared" si="245"/>
        <v>0</v>
      </c>
      <c r="AF113" s="323">
        <f t="shared" si="245"/>
        <v>0</v>
      </c>
      <c r="AG113" s="323">
        <f t="shared" si="245"/>
        <v>0</v>
      </c>
      <c r="AH113" s="323">
        <f t="shared" si="245"/>
        <v>0</v>
      </c>
      <c r="AI113" s="323">
        <f t="shared" si="245"/>
        <v>0</v>
      </c>
      <c r="AJ113" s="323">
        <f t="shared" si="245"/>
        <v>0</v>
      </c>
      <c r="AK113" s="323">
        <f t="shared" si="245"/>
        <v>0</v>
      </c>
      <c r="AL113" s="323">
        <f t="shared" si="245"/>
        <v>0</v>
      </c>
      <c r="AM113" s="323">
        <f t="shared" si="245"/>
        <v>0</v>
      </c>
      <c r="AN113" s="323">
        <f t="shared" si="245"/>
        <v>0</v>
      </c>
      <c r="AO113" s="336">
        <f t="shared" si="245"/>
        <v>0</v>
      </c>
      <c r="AP113" s="323">
        <f t="shared" ref="AP113:AR113" si="246">SUM(AP114:AP122)</f>
        <v>0</v>
      </c>
      <c r="AQ113" s="350">
        <f t="shared" si="246"/>
        <v>0</v>
      </c>
      <c r="AR113" s="351">
        <f t="shared" si="246"/>
        <v>0</v>
      </c>
    </row>
    <row r="114" spans="1:44">
      <c r="A114" s="308"/>
      <c r="B114" s="309"/>
      <c r="C114" s="324" t="s">
        <v>876</v>
      </c>
      <c r="D114" s="325"/>
      <c r="E114" s="359"/>
      <c r="F114" s="359"/>
      <c r="G114" s="359"/>
      <c r="H114" s="359"/>
      <c r="I114" s="359"/>
      <c r="J114" s="359"/>
      <c r="K114" s="359"/>
      <c r="L114" s="359"/>
      <c r="M114" s="359"/>
      <c r="N114" s="359"/>
      <c r="O114" s="359"/>
      <c r="P114" s="359"/>
      <c r="Q114" s="359"/>
      <c r="R114" s="359"/>
      <c r="S114" s="359"/>
      <c r="T114" s="359"/>
      <c r="U114" s="359"/>
      <c r="V114" s="359"/>
      <c r="W114" s="337">
        <f>SUM(E114:V114)</f>
        <v>0</v>
      </c>
      <c r="X114" s="359"/>
      <c r="Y114" s="359"/>
      <c r="Z114" s="359"/>
      <c r="AA114" s="359"/>
      <c r="AB114" s="359"/>
      <c r="AC114" s="359"/>
      <c r="AD114" s="359"/>
      <c r="AE114" s="359"/>
      <c r="AF114" s="359"/>
      <c r="AG114" s="359"/>
      <c r="AH114" s="359"/>
      <c r="AI114" s="359"/>
      <c r="AJ114" s="359"/>
      <c r="AK114" s="359"/>
      <c r="AL114" s="359"/>
      <c r="AM114" s="359"/>
      <c r="AN114" s="359"/>
      <c r="AO114" s="337">
        <f>SUM(X114:AN114)</f>
        <v>0</v>
      </c>
      <c r="AP114" s="325">
        <f t="shared" ref="AP114:AP122" si="247">+D114+W114-AO114</f>
        <v>0</v>
      </c>
      <c r="AQ114" s="360"/>
      <c r="AR114" s="352">
        <f t="shared" ref="AR114:AR122" si="248">+AP114-AQ114</f>
        <v>0</v>
      </c>
    </row>
    <row r="115" spans="1:44">
      <c r="A115" s="308"/>
      <c r="B115" s="309"/>
      <c r="C115" s="324" t="s">
        <v>880</v>
      </c>
      <c r="D115" s="325"/>
      <c r="E115" s="359"/>
      <c r="F115" s="359"/>
      <c r="G115" s="359"/>
      <c r="H115" s="359"/>
      <c r="I115" s="359"/>
      <c r="J115" s="359"/>
      <c r="K115" s="359"/>
      <c r="L115" s="359"/>
      <c r="M115" s="359"/>
      <c r="N115" s="359"/>
      <c r="O115" s="359"/>
      <c r="P115" s="359"/>
      <c r="Q115" s="359"/>
      <c r="R115" s="359"/>
      <c r="S115" s="359"/>
      <c r="T115" s="359"/>
      <c r="U115" s="359"/>
      <c r="V115" s="359"/>
      <c r="W115" s="337">
        <f t="shared" ref="W115:W122" si="249">SUM(E115:V115)</f>
        <v>0</v>
      </c>
      <c r="X115" s="359"/>
      <c r="Y115" s="359"/>
      <c r="Z115" s="359"/>
      <c r="AA115" s="359"/>
      <c r="AB115" s="359"/>
      <c r="AC115" s="359"/>
      <c r="AD115" s="359"/>
      <c r="AE115" s="359"/>
      <c r="AF115" s="359"/>
      <c r="AG115" s="359"/>
      <c r="AH115" s="359"/>
      <c r="AI115" s="359"/>
      <c r="AJ115" s="359"/>
      <c r="AK115" s="359"/>
      <c r="AL115" s="359"/>
      <c r="AM115" s="359"/>
      <c r="AN115" s="359"/>
      <c r="AO115" s="337">
        <f t="shared" ref="AO115:AO122" si="250">SUM(X115:AN115)</f>
        <v>0</v>
      </c>
      <c r="AP115" s="325">
        <f t="shared" si="247"/>
        <v>0</v>
      </c>
      <c r="AQ115" s="360"/>
      <c r="AR115" s="352">
        <f t="shared" si="248"/>
        <v>0</v>
      </c>
    </row>
    <row r="116" spans="1:44">
      <c r="A116" s="308"/>
      <c r="B116" s="309"/>
      <c r="C116" s="324" t="s">
        <v>884</v>
      </c>
      <c r="D116" s="325"/>
      <c r="E116" s="359"/>
      <c r="F116" s="359"/>
      <c r="G116" s="359"/>
      <c r="H116" s="359"/>
      <c r="I116" s="359"/>
      <c r="J116" s="359"/>
      <c r="K116" s="359"/>
      <c r="L116" s="359"/>
      <c r="M116" s="359"/>
      <c r="N116" s="359"/>
      <c r="O116" s="359"/>
      <c r="P116" s="359"/>
      <c r="Q116" s="359"/>
      <c r="R116" s="359"/>
      <c r="S116" s="359"/>
      <c r="T116" s="359"/>
      <c r="U116" s="359"/>
      <c r="V116" s="359"/>
      <c r="W116" s="337">
        <f t="shared" si="249"/>
        <v>0</v>
      </c>
      <c r="X116" s="359"/>
      <c r="Y116" s="359"/>
      <c r="Z116" s="359"/>
      <c r="AA116" s="359"/>
      <c r="AB116" s="359"/>
      <c r="AC116" s="359"/>
      <c r="AD116" s="359"/>
      <c r="AE116" s="359"/>
      <c r="AF116" s="359"/>
      <c r="AG116" s="359"/>
      <c r="AH116" s="359"/>
      <c r="AI116" s="359"/>
      <c r="AJ116" s="359"/>
      <c r="AK116" s="359"/>
      <c r="AL116" s="359"/>
      <c r="AM116" s="359"/>
      <c r="AN116" s="359"/>
      <c r="AO116" s="337">
        <f t="shared" si="250"/>
        <v>0</v>
      </c>
      <c r="AP116" s="325">
        <f t="shared" si="247"/>
        <v>0</v>
      </c>
      <c r="AQ116" s="360"/>
      <c r="AR116" s="352">
        <f t="shared" si="248"/>
        <v>0</v>
      </c>
    </row>
    <row r="117" spans="1:44">
      <c r="A117" s="308"/>
      <c r="B117" s="309"/>
      <c r="C117" s="324" t="s">
        <v>1018</v>
      </c>
      <c r="D117" s="325"/>
      <c r="E117" s="359"/>
      <c r="F117" s="359"/>
      <c r="G117" s="359"/>
      <c r="H117" s="359"/>
      <c r="I117" s="359"/>
      <c r="J117" s="359"/>
      <c r="K117" s="359"/>
      <c r="L117" s="359"/>
      <c r="M117" s="359"/>
      <c r="N117" s="359"/>
      <c r="O117" s="359"/>
      <c r="P117" s="359"/>
      <c r="Q117" s="359"/>
      <c r="R117" s="359"/>
      <c r="S117" s="359"/>
      <c r="T117" s="359"/>
      <c r="U117" s="359"/>
      <c r="V117" s="359"/>
      <c r="W117" s="337">
        <f t="shared" si="249"/>
        <v>0</v>
      </c>
      <c r="X117" s="359"/>
      <c r="Y117" s="359"/>
      <c r="Z117" s="359"/>
      <c r="AA117" s="359"/>
      <c r="AB117" s="359"/>
      <c r="AC117" s="359"/>
      <c r="AD117" s="359"/>
      <c r="AE117" s="359"/>
      <c r="AF117" s="359"/>
      <c r="AG117" s="359"/>
      <c r="AH117" s="359"/>
      <c r="AI117" s="359"/>
      <c r="AJ117" s="359"/>
      <c r="AK117" s="359"/>
      <c r="AL117" s="359"/>
      <c r="AM117" s="359"/>
      <c r="AN117" s="359"/>
      <c r="AO117" s="337">
        <f t="shared" si="250"/>
        <v>0</v>
      </c>
      <c r="AP117" s="325">
        <f t="shared" si="247"/>
        <v>0</v>
      </c>
      <c r="AQ117" s="360"/>
      <c r="AR117" s="352">
        <f t="shared" si="248"/>
        <v>0</v>
      </c>
    </row>
    <row r="118" spans="1:44">
      <c r="A118" s="308"/>
      <c r="B118" s="309"/>
      <c r="C118" s="324" t="s">
        <v>1019</v>
      </c>
      <c r="D118" s="325"/>
      <c r="E118" s="359"/>
      <c r="F118" s="359"/>
      <c r="G118" s="359"/>
      <c r="H118" s="359"/>
      <c r="I118" s="359"/>
      <c r="J118" s="359"/>
      <c r="K118" s="359"/>
      <c r="L118" s="359"/>
      <c r="M118" s="359"/>
      <c r="N118" s="359"/>
      <c r="O118" s="359"/>
      <c r="P118" s="359"/>
      <c r="Q118" s="359"/>
      <c r="R118" s="359"/>
      <c r="S118" s="359"/>
      <c r="T118" s="359"/>
      <c r="U118" s="359"/>
      <c r="V118" s="359"/>
      <c r="W118" s="337">
        <f t="shared" si="249"/>
        <v>0</v>
      </c>
      <c r="X118" s="359"/>
      <c r="Y118" s="359"/>
      <c r="Z118" s="359"/>
      <c r="AA118" s="359"/>
      <c r="AB118" s="359"/>
      <c r="AC118" s="359"/>
      <c r="AD118" s="359"/>
      <c r="AE118" s="359"/>
      <c r="AF118" s="359"/>
      <c r="AG118" s="359"/>
      <c r="AH118" s="359"/>
      <c r="AI118" s="359"/>
      <c r="AJ118" s="359"/>
      <c r="AK118" s="359"/>
      <c r="AL118" s="359"/>
      <c r="AM118" s="359"/>
      <c r="AN118" s="359"/>
      <c r="AO118" s="337">
        <f t="shared" si="250"/>
        <v>0</v>
      </c>
      <c r="AP118" s="325">
        <f t="shared" si="247"/>
        <v>0</v>
      </c>
      <c r="AQ118" s="360"/>
      <c r="AR118" s="352">
        <f t="shared" si="248"/>
        <v>0</v>
      </c>
    </row>
    <row r="119" spans="1:44">
      <c r="A119" s="308"/>
      <c r="B119" s="309"/>
      <c r="C119" s="324" t="s">
        <v>1020</v>
      </c>
      <c r="D119" s="325"/>
      <c r="E119" s="359"/>
      <c r="F119" s="359"/>
      <c r="G119" s="359"/>
      <c r="H119" s="359"/>
      <c r="I119" s="359"/>
      <c r="J119" s="359"/>
      <c r="K119" s="359"/>
      <c r="L119" s="359"/>
      <c r="M119" s="359"/>
      <c r="N119" s="359"/>
      <c r="O119" s="359"/>
      <c r="P119" s="359"/>
      <c r="Q119" s="359"/>
      <c r="R119" s="359"/>
      <c r="S119" s="359"/>
      <c r="T119" s="359"/>
      <c r="U119" s="359"/>
      <c r="V119" s="359"/>
      <c r="W119" s="337">
        <f t="shared" si="249"/>
        <v>0</v>
      </c>
      <c r="X119" s="359"/>
      <c r="Y119" s="359"/>
      <c r="Z119" s="359"/>
      <c r="AA119" s="359"/>
      <c r="AB119" s="359"/>
      <c r="AC119" s="359"/>
      <c r="AD119" s="359"/>
      <c r="AE119" s="359"/>
      <c r="AF119" s="359"/>
      <c r="AG119" s="359"/>
      <c r="AH119" s="359"/>
      <c r="AI119" s="359"/>
      <c r="AJ119" s="359"/>
      <c r="AK119" s="359"/>
      <c r="AL119" s="359"/>
      <c r="AM119" s="359"/>
      <c r="AN119" s="359"/>
      <c r="AO119" s="337">
        <f t="shared" si="250"/>
        <v>0</v>
      </c>
      <c r="AP119" s="325">
        <f t="shared" si="247"/>
        <v>0</v>
      </c>
      <c r="AQ119" s="360"/>
      <c r="AR119" s="352">
        <f t="shared" si="248"/>
        <v>0</v>
      </c>
    </row>
    <row r="120" spans="1:44">
      <c r="A120" s="308"/>
      <c r="B120" s="309"/>
      <c r="C120" s="324" t="s">
        <v>1021</v>
      </c>
      <c r="D120" s="325"/>
      <c r="E120" s="359"/>
      <c r="F120" s="359"/>
      <c r="G120" s="359"/>
      <c r="H120" s="359"/>
      <c r="I120" s="359"/>
      <c r="J120" s="359"/>
      <c r="K120" s="359"/>
      <c r="L120" s="359"/>
      <c r="M120" s="359"/>
      <c r="N120" s="359"/>
      <c r="O120" s="359"/>
      <c r="P120" s="359"/>
      <c r="Q120" s="359"/>
      <c r="R120" s="359"/>
      <c r="S120" s="359"/>
      <c r="T120" s="359"/>
      <c r="U120" s="359"/>
      <c r="V120" s="359"/>
      <c r="W120" s="337">
        <f t="shared" si="249"/>
        <v>0</v>
      </c>
      <c r="X120" s="359"/>
      <c r="Y120" s="359"/>
      <c r="Z120" s="359"/>
      <c r="AA120" s="359"/>
      <c r="AB120" s="359"/>
      <c r="AC120" s="359"/>
      <c r="AD120" s="359"/>
      <c r="AE120" s="359"/>
      <c r="AF120" s="359"/>
      <c r="AG120" s="359"/>
      <c r="AH120" s="359"/>
      <c r="AI120" s="359"/>
      <c r="AJ120" s="359"/>
      <c r="AK120" s="359"/>
      <c r="AL120" s="359"/>
      <c r="AM120" s="359"/>
      <c r="AN120" s="359"/>
      <c r="AO120" s="337">
        <f t="shared" si="250"/>
        <v>0</v>
      </c>
      <c r="AP120" s="325">
        <f t="shared" si="247"/>
        <v>0</v>
      </c>
      <c r="AQ120" s="360"/>
      <c r="AR120" s="352">
        <f t="shared" si="248"/>
        <v>0</v>
      </c>
    </row>
    <row r="121" spans="1:44">
      <c r="A121" s="308"/>
      <c r="B121" s="309"/>
      <c r="C121" s="324" t="s">
        <v>888</v>
      </c>
      <c r="D121" s="325"/>
      <c r="E121" s="359"/>
      <c r="F121" s="359"/>
      <c r="G121" s="359"/>
      <c r="H121" s="359"/>
      <c r="I121" s="359"/>
      <c r="J121" s="359"/>
      <c r="K121" s="359"/>
      <c r="L121" s="359"/>
      <c r="M121" s="359"/>
      <c r="N121" s="359"/>
      <c r="O121" s="359"/>
      <c r="P121" s="359"/>
      <c r="Q121" s="359"/>
      <c r="R121" s="359"/>
      <c r="S121" s="359"/>
      <c r="T121" s="359"/>
      <c r="U121" s="359"/>
      <c r="V121" s="359"/>
      <c r="W121" s="337">
        <f t="shared" si="249"/>
        <v>0</v>
      </c>
      <c r="X121" s="359"/>
      <c r="Y121" s="359"/>
      <c r="Z121" s="359"/>
      <c r="AA121" s="359"/>
      <c r="AB121" s="359"/>
      <c r="AC121" s="359"/>
      <c r="AD121" s="359"/>
      <c r="AE121" s="359"/>
      <c r="AF121" s="359"/>
      <c r="AG121" s="359"/>
      <c r="AH121" s="359"/>
      <c r="AI121" s="359"/>
      <c r="AJ121" s="359"/>
      <c r="AK121" s="359"/>
      <c r="AL121" s="359"/>
      <c r="AM121" s="359"/>
      <c r="AN121" s="359"/>
      <c r="AO121" s="337">
        <f t="shared" si="250"/>
        <v>0</v>
      </c>
      <c r="AP121" s="325">
        <f t="shared" si="247"/>
        <v>0</v>
      </c>
      <c r="AQ121" s="360"/>
      <c r="AR121" s="352">
        <f t="shared" si="248"/>
        <v>0</v>
      </c>
    </row>
    <row r="122" spans="1:44">
      <c r="A122" s="308"/>
      <c r="B122" s="309"/>
      <c r="C122" s="324" t="s">
        <v>891</v>
      </c>
      <c r="D122" s="325"/>
      <c r="E122" s="359"/>
      <c r="F122" s="359"/>
      <c r="G122" s="359"/>
      <c r="H122" s="359"/>
      <c r="I122" s="359"/>
      <c r="J122" s="359"/>
      <c r="K122" s="359"/>
      <c r="L122" s="359"/>
      <c r="M122" s="359"/>
      <c r="N122" s="359"/>
      <c r="O122" s="359"/>
      <c r="P122" s="359"/>
      <c r="Q122" s="359"/>
      <c r="R122" s="359"/>
      <c r="S122" s="359"/>
      <c r="T122" s="359"/>
      <c r="U122" s="359"/>
      <c r="V122" s="359"/>
      <c r="W122" s="337">
        <f t="shared" si="249"/>
        <v>0</v>
      </c>
      <c r="X122" s="359"/>
      <c r="Y122" s="359"/>
      <c r="Z122" s="359"/>
      <c r="AA122" s="359"/>
      <c r="AB122" s="359"/>
      <c r="AC122" s="359"/>
      <c r="AD122" s="359"/>
      <c r="AE122" s="359"/>
      <c r="AF122" s="359"/>
      <c r="AG122" s="359"/>
      <c r="AH122" s="359"/>
      <c r="AI122" s="359"/>
      <c r="AJ122" s="359"/>
      <c r="AK122" s="359"/>
      <c r="AL122" s="359"/>
      <c r="AM122" s="359"/>
      <c r="AN122" s="359"/>
      <c r="AO122" s="337">
        <f t="shared" si="250"/>
        <v>0</v>
      </c>
      <c r="AP122" s="325">
        <f t="shared" si="247"/>
        <v>0</v>
      </c>
      <c r="AQ122" s="360"/>
      <c r="AR122" s="352">
        <f t="shared" si="248"/>
        <v>0</v>
      </c>
    </row>
    <row r="123" spans="1:44">
      <c r="A123" s="308"/>
      <c r="B123" s="309"/>
      <c r="C123" s="322" t="s">
        <v>1022</v>
      </c>
      <c r="D123" s="323"/>
      <c r="E123" s="323">
        <f>SUM(E124)</f>
        <v>0</v>
      </c>
      <c r="F123" s="323">
        <f t="shared" ref="F123:X123" si="251">SUM(F124)</f>
        <v>0</v>
      </c>
      <c r="G123" s="323">
        <f t="shared" si="251"/>
        <v>0</v>
      </c>
      <c r="H123" s="323">
        <f t="shared" si="251"/>
        <v>0</v>
      </c>
      <c r="I123" s="323">
        <f t="shared" si="251"/>
        <v>0</v>
      </c>
      <c r="J123" s="323">
        <f t="shared" si="251"/>
        <v>0</v>
      </c>
      <c r="K123" s="323">
        <f t="shared" si="251"/>
        <v>0</v>
      </c>
      <c r="L123" s="323">
        <f t="shared" si="251"/>
        <v>0</v>
      </c>
      <c r="M123" s="323">
        <f t="shared" si="251"/>
        <v>0</v>
      </c>
      <c r="N123" s="323">
        <f t="shared" si="251"/>
        <v>0</v>
      </c>
      <c r="O123" s="323">
        <f t="shared" si="251"/>
        <v>0</v>
      </c>
      <c r="P123" s="323">
        <f t="shared" si="251"/>
        <v>0</v>
      </c>
      <c r="Q123" s="323">
        <f t="shared" si="251"/>
        <v>0</v>
      </c>
      <c r="R123" s="323">
        <f t="shared" si="251"/>
        <v>0</v>
      </c>
      <c r="S123" s="323">
        <f t="shared" si="251"/>
        <v>0</v>
      </c>
      <c r="T123" s="323">
        <f t="shared" si="251"/>
        <v>0</v>
      </c>
      <c r="U123" s="323">
        <f t="shared" si="251"/>
        <v>0</v>
      </c>
      <c r="V123" s="323">
        <f t="shared" si="251"/>
        <v>0</v>
      </c>
      <c r="W123" s="336">
        <f t="shared" si="251"/>
        <v>0</v>
      </c>
      <c r="X123" s="323">
        <f t="shared" si="251"/>
        <v>0</v>
      </c>
      <c r="Y123" s="323">
        <f t="shared" ref="Y123:AO123" si="252">SUM(Y124)</f>
        <v>0</v>
      </c>
      <c r="Z123" s="323">
        <f t="shared" si="252"/>
        <v>0</v>
      </c>
      <c r="AA123" s="323">
        <f t="shared" si="252"/>
        <v>0</v>
      </c>
      <c r="AB123" s="323">
        <f t="shared" si="252"/>
        <v>0</v>
      </c>
      <c r="AC123" s="323">
        <f t="shared" si="252"/>
        <v>0</v>
      </c>
      <c r="AD123" s="323">
        <f t="shared" si="252"/>
        <v>0</v>
      </c>
      <c r="AE123" s="323">
        <f t="shared" si="252"/>
        <v>0</v>
      </c>
      <c r="AF123" s="323">
        <f t="shared" si="252"/>
        <v>0</v>
      </c>
      <c r="AG123" s="323">
        <f t="shared" si="252"/>
        <v>0</v>
      </c>
      <c r="AH123" s="323">
        <f t="shared" si="252"/>
        <v>0</v>
      </c>
      <c r="AI123" s="323">
        <f t="shared" si="252"/>
        <v>0</v>
      </c>
      <c r="AJ123" s="323">
        <f t="shared" si="252"/>
        <v>0</v>
      </c>
      <c r="AK123" s="323">
        <f t="shared" si="252"/>
        <v>0</v>
      </c>
      <c r="AL123" s="323">
        <f t="shared" si="252"/>
        <v>0</v>
      </c>
      <c r="AM123" s="323">
        <f t="shared" si="252"/>
        <v>0</v>
      </c>
      <c r="AN123" s="323">
        <f t="shared" si="252"/>
        <v>0</v>
      </c>
      <c r="AO123" s="336">
        <f t="shared" si="252"/>
        <v>0</v>
      </c>
      <c r="AP123" s="323">
        <f t="shared" ref="AP123:AR123" si="253">SUM(AP124)</f>
        <v>0</v>
      </c>
      <c r="AQ123" s="350">
        <f t="shared" si="253"/>
        <v>0</v>
      </c>
      <c r="AR123" s="351">
        <f t="shared" si="253"/>
        <v>0</v>
      </c>
    </row>
    <row r="124" spans="1:44">
      <c r="A124" s="308"/>
      <c r="B124" s="309"/>
      <c r="C124" s="324" t="s">
        <v>1023</v>
      </c>
      <c r="D124" s="325"/>
      <c r="E124" s="359"/>
      <c r="F124" s="359"/>
      <c r="G124" s="359"/>
      <c r="H124" s="359"/>
      <c r="I124" s="359"/>
      <c r="J124" s="359"/>
      <c r="K124" s="359"/>
      <c r="L124" s="359"/>
      <c r="M124" s="359"/>
      <c r="N124" s="359"/>
      <c r="O124" s="359"/>
      <c r="P124" s="359"/>
      <c r="Q124" s="359"/>
      <c r="R124" s="359"/>
      <c r="S124" s="359"/>
      <c r="T124" s="359"/>
      <c r="U124" s="359"/>
      <c r="V124" s="359"/>
      <c r="W124" s="337">
        <f>SUM(E124:V124)</f>
        <v>0</v>
      </c>
      <c r="X124" s="359"/>
      <c r="Y124" s="359"/>
      <c r="Z124" s="359"/>
      <c r="AA124" s="359"/>
      <c r="AB124" s="359"/>
      <c r="AC124" s="359"/>
      <c r="AD124" s="359"/>
      <c r="AE124" s="359"/>
      <c r="AF124" s="359"/>
      <c r="AG124" s="359"/>
      <c r="AH124" s="359"/>
      <c r="AI124" s="359"/>
      <c r="AJ124" s="359"/>
      <c r="AK124" s="359"/>
      <c r="AL124" s="359"/>
      <c r="AM124" s="359"/>
      <c r="AN124" s="359"/>
      <c r="AO124" s="337">
        <f>SUM(X124:AN124)</f>
        <v>0</v>
      </c>
      <c r="AP124" s="325">
        <f>+D124+W124-AO124</f>
        <v>0</v>
      </c>
      <c r="AQ124" s="360"/>
      <c r="AR124" s="352">
        <f t="shared" ref="AR124" si="254">+AP124-AQ124</f>
        <v>0</v>
      </c>
    </row>
    <row r="125" spans="1:44">
      <c r="A125" s="308"/>
      <c r="B125" s="309"/>
      <c r="C125" s="327" t="s">
        <v>1024</v>
      </c>
      <c r="D125" s="328"/>
      <c r="E125" s="328">
        <f>+E77+E79+E101+E107+E113+E123</f>
        <v>0</v>
      </c>
      <c r="F125" s="328">
        <f t="shared" ref="F125:X125" si="255">+F77+F79+F101+F107+F113+F123</f>
        <v>0</v>
      </c>
      <c r="G125" s="328">
        <f t="shared" si="255"/>
        <v>0</v>
      </c>
      <c r="H125" s="328">
        <f t="shared" si="255"/>
        <v>0</v>
      </c>
      <c r="I125" s="328">
        <f t="shared" si="255"/>
        <v>0</v>
      </c>
      <c r="J125" s="328">
        <f t="shared" si="255"/>
        <v>0</v>
      </c>
      <c r="K125" s="328">
        <f t="shared" si="255"/>
        <v>0</v>
      </c>
      <c r="L125" s="328">
        <f t="shared" si="255"/>
        <v>0</v>
      </c>
      <c r="M125" s="328">
        <f t="shared" si="255"/>
        <v>0</v>
      </c>
      <c r="N125" s="328">
        <f t="shared" si="255"/>
        <v>0</v>
      </c>
      <c r="O125" s="328">
        <f t="shared" si="255"/>
        <v>0</v>
      </c>
      <c r="P125" s="328">
        <f t="shared" si="255"/>
        <v>0</v>
      </c>
      <c r="Q125" s="328">
        <f t="shared" si="255"/>
        <v>0</v>
      </c>
      <c r="R125" s="328">
        <f t="shared" si="255"/>
        <v>0</v>
      </c>
      <c r="S125" s="328">
        <f t="shared" si="255"/>
        <v>0</v>
      </c>
      <c r="T125" s="328">
        <f t="shared" si="255"/>
        <v>0</v>
      </c>
      <c r="U125" s="328">
        <f t="shared" si="255"/>
        <v>0</v>
      </c>
      <c r="V125" s="328">
        <f t="shared" si="255"/>
        <v>0</v>
      </c>
      <c r="W125" s="338">
        <f t="shared" si="255"/>
        <v>0</v>
      </c>
      <c r="X125" s="328">
        <f t="shared" si="255"/>
        <v>0</v>
      </c>
      <c r="Y125" s="328">
        <f t="shared" ref="Y125:AO125" si="256">+Y77+Y79+Y101+Y107+Y113+Y123</f>
        <v>0</v>
      </c>
      <c r="Z125" s="328">
        <f t="shared" si="256"/>
        <v>0</v>
      </c>
      <c r="AA125" s="328">
        <f t="shared" si="256"/>
        <v>0</v>
      </c>
      <c r="AB125" s="328">
        <f t="shared" si="256"/>
        <v>0</v>
      </c>
      <c r="AC125" s="328">
        <f t="shared" si="256"/>
        <v>0</v>
      </c>
      <c r="AD125" s="328">
        <f t="shared" si="256"/>
        <v>0</v>
      </c>
      <c r="AE125" s="328">
        <f t="shared" si="256"/>
        <v>0</v>
      </c>
      <c r="AF125" s="328">
        <f t="shared" si="256"/>
        <v>0</v>
      </c>
      <c r="AG125" s="328">
        <f t="shared" si="256"/>
        <v>0</v>
      </c>
      <c r="AH125" s="328">
        <f t="shared" si="256"/>
        <v>0</v>
      </c>
      <c r="AI125" s="328">
        <f t="shared" si="256"/>
        <v>0</v>
      </c>
      <c r="AJ125" s="328">
        <f t="shared" si="256"/>
        <v>0</v>
      </c>
      <c r="AK125" s="328">
        <f t="shared" si="256"/>
        <v>0</v>
      </c>
      <c r="AL125" s="328">
        <f t="shared" si="256"/>
        <v>0</v>
      </c>
      <c r="AM125" s="328">
        <f t="shared" si="256"/>
        <v>0</v>
      </c>
      <c r="AN125" s="328">
        <f t="shared" si="256"/>
        <v>0</v>
      </c>
      <c r="AO125" s="338">
        <f t="shared" si="256"/>
        <v>0</v>
      </c>
      <c r="AP125" s="328">
        <f t="shared" ref="AP125:AR125" si="257">+AP77+AP79+AP101+AP107+AP113+AP123</f>
        <v>0</v>
      </c>
      <c r="AQ125" s="353">
        <f t="shared" si="257"/>
        <v>0</v>
      </c>
      <c r="AR125" s="328">
        <f t="shared" si="257"/>
        <v>0</v>
      </c>
    </row>
    <row r="126" spans="1:44">
      <c r="A126" s="308"/>
      <c r="B126" s="309"/>
      <c r="C126" s="329" t="s">
        <v>1025</v>
      </c>
      <c r="D126" s="330"/>
      <c r="E126" s="330"/>
      <c r="F126" s="330"/>
      <c r="G126" s="330"/>
      <c r="H126" s="330"/>
      <c r="I126" s="330"/>
      <c r="J126" s="330"/>
      <c r="K126" s="330"/>
      <c r="L126" s="330"/>
      <c r="M126" s="330"/>
      <c r="N126" s="330"/>
      <c r="O126" s="330"/>
      <c r="P126" s="330"/>
      <c r="Q126" s="330"/>
      <c r="R126" s="330"/>
      <c r="S126" s="330"/>
      <c r="T126" s="330"/>
      <c r="U126" s="330"/>
      <c r="V126" s="330"/>
      <c r="W126" s="330"/>
      <c r="X126" s="330"/>
      <c r="Y126" s="330"/>
      <c r="Z126" s="330"/>
      <c r="AA126" s="330"/>
      <c r="AB126" s="330"/>
      <c r="AC126" s="330"/>
      <c r="AD126" s="330"/>
      <c r="AE126" s="330"/>
      <c r="AF126" s="330"/>
      <c r="AG126" s="330"/>
      <c r="AH126" s="330"/>
      <c r="AI126" s="330"/>
      <c r="AJ126" s="330"/>
      <c r="AK126" s="330"/>
      <c r="AL126" s="330"/>
      <c r="AM126" s="330"/>
      <c r="AN126" s="330"/>
      <c r="AO126" s="330"/>
      <c r="AP126" s="330"/>
      <c r="AQ126" s="330"/>
      <c r="AR126" s="354"/>
    </row>
    <row r="127" spans="1:44">
      <c r="A127" s="308"/>
      <c r="B127" s="309"/>
      <c r="C127" s="324" t="s">
        <v>1026</v>
      </c>
      <c r="D127" s="325"/>
      <c r="E127" s="359"/>
      <c r="F127" s="359"/>
      <c r="G127" s="359"/>
      <c r="H127" s="359"/>
      <c r="I127" s="359"/>
      <c r="J127" s="359"/>
      <c r="K127" s="359"/>
      <c r="L127" s="359"/>
      <c r="M127" s="359"/>
      <c r="N127" s="359"/>
      <c r="O127" s="359"/>
      <c r="P127" s="359"/>
      <c r="Q127" s="359"/>
      <c r="R127" s="359"/>
      <c r="S127" s="359"/>
      <c r="T127" s="359"/>
      <c r="U127" s="359"/>
      <c r="V127" s="359"/>
      <c r="W127" s="337">
        <f>SUM(E127:V127)</f>
        <v>0</v>
      </c>
      <c r="X127" s="359"/>
      <c r="Y127" s="359"/>
      <c r="Z127" s="359"/>
      <c r="AA127" s="359"/>
      <c r="AB127" s="359"/>
      <c r="AC127" s="359"/>
      <c r="AD127" s="359"/>
      <c r="AE127" s="359"/>
      <c r="AF127" s="359"/>
      <c r="AG127" s="359"/>
      <c r="AH127" s="359"/>
      <c r="AI127" s="359"/>
      <c r="AJ127" s="359"/>
      <c r="AK127" s="359"/>
      <c r="AL127" s="359"/>
      <c r="AM127" s="359"/>
      <c r="AN127" s="359"/>
      <c r="AO127" s="337">
        <f>SUM(X127:AN127)</f>
        <v>0</v>
      </c>
      <c r="AP127" s="325">
        <f>+D127+W127-AO127</f>
        <v>0</v>
      </c>
      <c r="AQ127" s="360"/>
      <c r="AR127" s="352">
        <f t="shared" ref="AR127:AR130" si="258">+AP127-AQ127</f>
        <v>0</v>
      </c>
    </row>
    <row r="128" spans="1:44">
      <c r="A128" s="308"/>
      <c r="B128" s="309"/>
      <c r="C128" s="324" t="s">
        <v>1027</v>
      </c>
      <c r="D128" s="325"/>
      <c r="E128" s="359"/>
      <c r="F128" s="359"/>
      <c r="G128" s="359"/>
      <c r="H128" s="359"/>
      <c r="I128" s="359"/>
      <c r="J128" s="359"/>
      <c r="K128" s="359"/>
      <c r="L128" s="359"/>
      <c r="M128" s="359"/>
      <c r="N128" s="359"/>
      <c r="O128" s="359"/>
      <c r="P128" s="359"/>
      <c r="Q128" s="359"/>
      <c r="R128" s="359"/>
      <c r="S128" s="359"/>
      <c r="T128" s="359"/>
      <c r="U128" s="359"/>
      <c r="V128" s="359"/>
      <c r="W128" s="337">
        <f>SUM(E128:V128)</f>
        <v>0</v>
      </c>
      <c r="X128" s="359"/>
      <c r="Y128" s="359"/>
      <c r="Z128" s="359"/>
      <c r="AA128" s="359"/>
      <c r="AB128" s="359"/>
      <c r="AC128" s="359"/>
      <c r="AD128" s="359"/>
      <c r="AE128" s="359"/>
      <c r="AF128" s="359"/>
      <c r="AG128" s="359"/>
      <c r="AH128" s="359"/>
      <c r="AI128" s="359"/>
      <c r="AJ128" s="359"/>
      <c r="AK128" s="359"/>
      <c r="AL128" s="359"/>
      <c r="AM128" s="359"/>
      <c r="AN128" s="359"/>
      <c r="AO128" s="337">
        <f t="shared" ref="AO128:AO130" si="259">SUM(X128:AN128)</f>
        <v>0</v>
      </c>
      <c r="AP128" s="325">
        <f>+D128+W128-AO128</f>
        <v>0</v>
      </c>
      <c r="AQ128" s="360"/>
      <c r="AR128" s="352">
        <f t="shared" si="258"/>
        <v>0</v>
      </c>
    </row>
    <row r="129" spans="1:44">
      <c r="A129" s="308"/>
      <c r="B129" s="309"/>
      <c r="C129" s="324" t="s">
        <v>1028</v>
      </c>
      <c r="D129" s="325"/>
      <c r="E129" s="359"/>
      <c r="F129" s="359"/>
      <c r="G129" s="359"/>
      <c r="H129" s="359"/>
      <c r="I129" s="359"/>
      <c r="J129" s="359"/>
      <c r="K129" s="359"/>
      <c r="L129" s="359"/>
      <c r="M129" s="359"/>
      <c r="N129" s="359"/>
      <c r="O129" s="359"/>
      <c r="P129" s="359"/>
      <c r="Q129" s="359"/>
      <c r="R129" s="359"/>
      <c r="S129" s="359"/>
      <c r="T129" s="359"/>
      <c r="U129" s="359"/>
      <c r="V129" s="359"/>
      <c r="W129" s="337">
        <f>SUM(E129:V129)</f>
        <v>0</v>
      </c>
      <c r="X129" s="359"/>
      <c r="Y129" s="359"/>
      <c r="Z129" s="359"/>
      <c r="AA129" s="359"/>
      <c r="AB129" s="359"/>
      <c r="AC129" s="359"/>
      <c r="AD129" s="359"/>
      <c r="AE129" s="359"/>
      <c r="AF129" s="359"/>
      <c r="AG129" s="359"/>
      <c r="AH129" s="359"/>
      <c r="AI129" s="359"/>
      <c r="AJ129" s="359"/>
      <c r="AK129" s="359"/>
      <c r="AL129" s="359"/>
      <c r="AM129" s="359"/>
      <c r="AN129" s="359"/>
      <c r="AO129" s="337">
        <f t="shared" si="259"/>
        <v>0</v>
      </c>
      <c r="AP129" s="325">
        <f>+D129+W129-AO129</f>
        <v>0</v>
      </c>
      <c r="AQ129" s="360"/>
      <c r="AR129" s="352">
        <f t="shared" si="258"/>
        <v>0</v>
      </c>
    </row>
    <row r="130" spans="1:44">
      <c r="A130" s="308"/>
      <c r="B130" s="309"/>
      <c r="C130" s="324" t="s">
        <v>1029</v>
      </c>
      <c r="D130" s="325"/>
      <c r="E130" s="359"/>
      <c r="F130" s="359"/>
      <c r="G130" s="359"/>
      <c r="H130" s="359"/>
      <c r="I130" s="359"/>
      <c r="J130" s="359"/>
      <c r="K130" s="359"/>
      <c r="L130" s="359"/>
      <c r="M130" s="359"/>
      <c r="N130" s="359"/>
      <c r="O130" s="359"/>
      <c r="P130" s="359"/>
      <c r="Q130" s="359"/>
      <c r="R130" s="359"/>
      <c r="S130" s="359"/>
      <c r="T130" s="359"/>
      <c r="U130" s="359"/>
      <c r="V130" s="359"/>
      <c r="W130" s="337">
        <f>SUM(E130:V130)</f>
        <v>0</v>
      </c>
      <c r="X130" s="359"/>
      <c r="Y130" s="359"/>
      <c r="Z130" s="359"/>
      <c r="AA130" s="359"/>
      <c r="AB130" s="359"/>
      <c r="AC130" s="359"/>
      <c r="AD130" s="359"/>
      <c r="AE130" s="359"/>
      <c r="AF130" s="359"/>
      <c r="AG130" s="359"/>
      <c r="AH130" s="359"/>
      <c r="AI130" s="359"/>
      <c r="AJ130" s="359"/>
      <c r="AK130" s="359"/>
      <c r="AL130" s="359"/>
      <c r="AM130" s="359"/>
      <c r="AN130" s="359"/>
      <c r="AO130" s="337">
        <f t="shared" si="259"/>
        <v>0</v>
      </c>
      <c r="AP130" s="325">
        <f>+D130+W130-AO130</f>
        <v>0</v>
      </c>
      <c r="AQ130" s="360"/>
      <c r="AR130" s="352">
        <f t="shared" si="258"/>
        <v>0</v>
      </c>
    </row>
    <row r="131" spans="1:44">
      <c r="A131" s="308"/>
      <c r="B131" s="309"/>
      <c r="C131" s="327" t="s">
        <v>1030</v>
      </c>
      <c r="D131" s="328"/>
      <c r="E131" s="328">
        <f t="shared" ref="E131:U131" si="260">SUM(E127:E130)</f>
        <v>0</v>
      </c>
      <c r="F131" s="328">
        <f t="shared" si="260"/>
        <v>0</v>
      </c>
      <c r="G131" s="328">
        <f t="shared" si="260"/>
        <v>0</v>
      </c>
      <c r="H131" s="328">
        <f t="shared" si="260"/>
        <v>0</v>
      </c>
      <c r="I131" s="328">
        <f t="shared" si="260"/>
        <v>0</v>
      </c>
      <c r="J131" s="328">
        <f t="shared" si="260"/>
        <v>0</v>
      </c>
      <c r="K131" s="328">
        <f t="shared" si="260"/>
        <v>0</v>
      </c>
      <c r="L131" s="328">
        <f t="shared" si="260"/>
        <v>0</v>
      </c>
      <c r="M131" s="328">
        <f t="shared" si="260"/>
        <v>0</v>
      </c>
      <c r="N131" s="328">
        <f t="shared" si="260"/>
        <v>0</v>
      </c>
      <c r="O131" s="328">
        <f t="shared" si="260"/>
        <v>0</v>
      </c>
      <c r="P131" s="328">
        <f t="shared" si="260"/>
        <v>0</v>
      </c>
      <c r="Q131" s="328">
        <f t="shared" si="260"/>
        <v>0</v>
      </c>
      <c r="R131" s="328">
        <f t="shared" si="260"/>
        <v>0</v>
      </c>
      <c r="S131" s="328">
        <f t="shared" si="260"/>
        <v>0</v>
      </c>
      <c r="T131" s="328">
        <f t="shared" si="260"/>
        <v>0</v>
      </c>
      <c r="U131" s="328">
        <f t="shared" si="260"/>
        <v>0</v>
      </c>
      <c r="V131" s="328">
        <f t="shared" ref="V131:X131" si="261">SUM(V127:V130)</f>
        <v>0</v>
      </c>
      <c r="W131" s="338">
        <f t="shared" si="261"/>
        <v>0</v>
      </c>
      <c r="X131" s="328">
        <f t="shared" si="261"/>
        <v>0</v>
      </c>
      <c r="Y131" s="328">
        <f t="shared" ref="Y131:AO131" si="262">SUM(Y127:Y130)</f>
        <v>0</v>
      </c>
      <c r="Z131" s="328">
        <f t="shared" si="262"/>
        <v>0</v>
      </c>
      <c r="AA131" s="328">
        <f t="shared" si="262"/>
        <v>0</v>
      </c>
      <c r="AB131" s="328">
        <f t="shared" si="262"/>
        <v>0</v>
      </c>
      <c r="AC131" s="328">
        <f t="shared" si="262"/>
        <v>0</v>
      </c>
      <c r="AD131" s="328">
        <f t="shared" si="262"/>
        <v>0</v>
      </c>
      <c r="AE131" s="328">
        <f t="shared" si="262"/>
        <v>0</v>
      </c>
      <c r="AF131" s="328">
        <f t="shared" si="262"/>
        <v>0</v>
      </c>
      <c r="AG131" s="328">
        <f t="shared" si="262"/>
        <v>0</v>
      </c>
      <c r="AH131" s="328">
        <f t="shared" si="262"/>
        <v>0</v>
      </c>
      <c r="AI131" s="328">
        <f t="shared" si="262"/>
        <v>0</v>
      </c>
      <c r="AJ131" s="328">
        <f t="shared" si="262"/>
        <v>0</v>
      </c>
      <c r="AK131" s="328">
        <f t="shared" si="262"/>
        <v>0</v>
      </c>
      <c r="AL131" s="328">
        <f t="shared" si="262"/>
        <v>0</v>
      </c>
      <c r="AM131" s="328">
        <f t="shared" si="262"/>
        <v>0</v>
      </c>
      <c r="AN131" s="328">
        <f t="shared" si="262"/>
        <v>0</v>
      </c>
      <c r="AO131" s="338">
        <f t="shared" si="262"/>
        <v>0</v>
      </c>
      <c r="AP131" s="328">
        <f t="shared" ref="AP131:AR131" si="263">SUM(AP127:AP130)</f>
        <v>0</v>
      </c>
      <c r="AQ131" s="353">
        <f t="shared" si="263"/>
        <v>0</v>
      </c>
      <c r="AR131" s="328">
        <f t="shared" si="263"/>
        <v>0</v>
      </c>
    </row>
    <row r="132" spans="1:44">
      <c r="A132" s="308"/>
      <c r="B132" s="309"/>
      <c r="C132" s="331" t="s">
        <v>1031</v>
      </c>
      <c r="D132" s="332"/>
      <c r="E132" s="332">
        <f>+E125+E131</f>
        <v>0</v>
      </c>
      <c r="F132" s="332">
        <f t="shared" ref="F132:V132" si="264">+F125+F131</f>
        <v>0</v>
      </c>
      <c r="G132" s="332">
        <f t="shared" si="264"/>
        <v>0</v>
      </c>
      <c r="H132" s="332">
        <f t="shared" si="264"/>
        <v>0</v>
      </c>
      <c r="I132" s="332">
        <f t="shared" si="264"/>
        <v>0</v>
      </c>
      <c r="J132" s="332">
        <f t="shared" si="264"/>
        <v>0</v>
      </c>
      <c r="K132" s="332">
        <f t="shared" si="264"/>
        <v>0</v>
      </c>
      <c r="L132" s="332">
        <f t="shared" si="264"/>
        <v>0</v>
      </c>
      <c r="M132" s="332">
        <f t="shared" si="264"/>
        <v>0</v>
      </c>
      <c r="N132" s="332">
        <f t="shared" si="264"/>
        <v>0</v>
      </c>
      <c r="O132" s="332">
        <f t="shared" si="264"/>
        <v>0</v>
      </c>
      <c r="P132" s="332">
        <f t="shared" si="264"/>
        <v>0</v>
      </c>
      <c r="Q132" s="332">
        <f t="shared" si="264"/>
        <v>0</v>
      </c>
      <c r="R132" s="332">
        <f t="shared" si="264"/>
        <v>0</v>
      </c>
      <c r="S132" s="332">
        <f t="shared" si="264"/>
        <v>0</v>
      </c>
      <c r="T132" s="332">
        <f t="shared" si="264"/>
        <v>0</v>
      </c>
      <c r="U132" s="332">
        <f t="shared" si="264"/>
        <v>0</v>
      </c>
      <c r="V132" s="332">
        <f t="shared" si="264"/>
        <v>0</v>
      </c>
      <c r="W132" s="339">
        <f t="shared" ref="W132:X132" si="265">+W125+W131</f>
        <v>0</v>
      </c>
      <c r="X132" s="332">
        <f t="shared" si="265"/>
        <v>0</v>
      </c>
      <c r="Y132" s="332">
        <f t="shared" ref="Y132:AO132" si="266">+Y125+Y131</f>
        <v>0</v>
      </c>
      <c r="Z132" s="332">
        <f t="shared" si="266"/>
        <v>0</v>
      </c>
      <c r="AA132" s="332">
        <f t="shared" si="266"/>
        <v>0</v>
      </c>
      <c r="AB132" s="332">
        <f t="shared" si="266"/>
        <v>0</v>
      </c>
      <c r="AC132" s="332">
        <f t="shared" si="266"/>
        <v>0</v>
      </c>
      <c r="AD132" s="332">
        <f t="shared" si="266"/>
        <v>0</v>
      </c>
      <c r="AE132" s="332">
        <f t="shared" si="266"/>
        <v>0</v>
      </c>
      <c r="AF132" s="332">
        <f t="shared" si="266"/>
        <v>0</v>
      </c>
      <c r="AG132" s="332">
        <f t="shared" si="266"/>
        <v>0</v>
      </c>
      <c r="AH132" s="332">
        <f t="shared" si="266"/>
        <v>0</v>
      </c>
      <c r="AI132" s="332">
        <f t="shared" si="266"/>
        <v>0</v>
      </c>
      <c r="AJ132" s="332">
        <f t="shared" si="266"/>
        <v>0</v>
      </c>
      <c r="AK132" s="332">
        <f t="shared" si="266"/>
        <v>0</v>
      </c>
      <c r="AL132" s="332">
        <f t="shared" si="266"/>
        <v>0</v>
      </c>
      <c r="AM132" s="332">
        <f t="shared" si="266"/>
        <v>0</v>
      </c>
      <c r="AN132" s="332">
        <f t="shared" si="266"/>
        <v>0</v>
      </c>
      <c r="AO132" s="339">
        <f t="shared" si="266"/>
        <v>0</v>
      </c>
      <c r="AP132" s="332">
        <f t="shared" ref="AP132:AR132" si="267">+AP125+AP131</f>
        <v>0</v>
      </c>
      <c r="AQ132" s="355">
        <f t="shared" si="267"/>
        <v>0</v>
      </c>
      <c r="AR132" s="332">
        <f t="shared" si="267"/>
        <v>0</v>
      </c>
    </row>
    <row r="133" spans="1:44">
      <c r="A133" s="308"/>
      <c r="B133" s="309"/>
      <c r="C133" s="320" t="s">
        <v>1032</v>
      </c>
      <c r="D133" s="321"/>
      <c r="E133" s="321"/>
      <c r="F133" s="321"/>
      <c r="G133" s="321"/>
      <c r="H133" s="321"/>
      <c r="I133" s="321"/>
      <c r="J133" s="321"/>
      <c r="K133" s="321"/>
      <c r="L133" s="321"/>
      <c r="M133" s="321"/>
      <c r="N133" s="321"/>
      <c r="O133" s="321"/>
      <c r="P133" s="321"/>
      <c r="Q133" s="321"/>
      <c r="R133" s="321"/>
      <c r="S133" s="321"/>
      <c r="T133" s="321"/>
      <c r="U133" s="321"/>
      <c r="V133" s="321"/>
      <c r="W133" s="321"/>
      <c r="X133" s="321"/>
      <c r="Y133" s="321"/>
      <c r="Z133" s="321"/>
      <c r="AA133" s="321"/>
      <c r="AB133" s="321"/>
      <c r="AC133" s="321"/>
      <c r="AD133" s="321"/>
      <c r="AE133" s="321"/>
      <c r="AF133" s="321"/>
      <c r="AG133" s="321"/>
      <c r="AH133" s="321"/>
      <c r="AI133" s="321"/>
      <c r="AJ133" s="321"/>
      <c r="AK133" s="321"/>
      <c r="AL133" s="321"/>
      <c r="AM133" s="321"/>
      <c r="AN133" s="321"/>
      <c r="AO133" s="321"/>
      <c r="AP133" s="321"/>
      <c r="AQ133" s="321"/>
      <c r="AR133" s="349"/>
    </row>
    <row r="134" spans="1:44">
      <c r="A134" s="308"/>
      <c r="B134" s="309"/>
      <c r="C134" s="324" t="s">
        <v>1033</v>
      </c>
      <c r="D134" s="325"/>
      <c r="E134" s="359"/>
      <c r="F134" s="359"/>
      <c r="G134" s="359"/>
      <c r="H134" s="359"/>
      <c r="I134" s="359"/>
      <c r="J134" s="359"/>
      <c r="K134" s="359"/>
      <c r="L134" s="359"/>
      <c r="M134" s="359"/>
      <c r="N134" s="359"/>
      <c r="O134" s="359"/>
      <c r="P134" s="359"/>
      <c r="Q134" s="359"/>
      <c r="R134" s="359"/>
      <c r="S134" s="359"/>
      <c r="T134" s="359"/>
      <c r="U134" s="359"/>
      <c r="V134" s="359"/>
      <c r="W134" s="337">
        <f>SUM(E134:V134)</f>
        <v>0</v>
      </c>
      <c r="X134" s="359"/>
      <c r="Y134" s="359"/>
      <c r="Z134" s="359"/>
      <c r="AA134" s="359"/>
      <c r="AB134" s="359"/>
      <c r="AC134" s="359"/>
      <c r="AD134" s="359"/>
      <c r="AE134" s="359"/>
      <c r="AF134" s="359"/>
      <c r="AG134" s="359"/>
      <c r="AH134" s="359"/>
      <c r="AI134" s="359"/>
      <c r="AJ134" s="359"/>
      <c r="AK134" s="359"/>
      <c r="AL134" s="359"/>
      <c r="AM134" s="359"/>
      <c r="AN134" s="359"/>
      <c r="AO134" s="337">
        <f>SUM(X134:AN134)</f>
        <v>0</v>
      </c>
      <c r="AP134" s="325">
        <f>+D134+W134-AO134</f>
        <v>0</v>
      </c>
      <c r="AQ134" s="360"/>
      <c r="AR134" s="352">
        <f t="shared" ref="AR134:AR137" si="268">+AP134-AQ134</f>
        <v>0</v>
      </c>
    </row>
    <row r="135" spans="1:44">
      <c r="A135" s="308"/>
      <c r="B135" s="309"/>
      <c r="C135" s="324" t="s">
        <v>898</v>
      </c>
      <c r="D135" s="325"/>
      <c r="E135" s="359"/>
      <c r="F135" s="359"/>
      <c r="G135" s="359"/>
      <c r="H135" s="359"/>
      <c r="I135" s="359"/>
      <c r="J135" s="359"/>
      <c r="K135" s="359"/>
      <c r="L135" s="359"/>
      <c r="M135" s="359"/>
      <c r="N135" s="359"/>
      <c r="O135" s="359"/>
      <c r="P135" s="359"/>
      <c r="Q135" s="359"/>
      <c r="R135" s="359"/>
      <c r="S135" s="359"/>
      <c r="T135" s="359"/>
      <c r="U135" s="359"/>
      <c r="V135" s="359"/>
      <c r="W135" s="337">
        <f t="shared" ref="W135:W137" si="269">SUM(E135:V135)</f>
        <v>0</v>
      </c>
      <c r="X135" s="359"/>
      <c r="Y135" s="359"/>
      <c r="Z135" s="359"/>
      <c r="AA135" s="359"/>
      <c r="AB135" s="359"/>
      <c r="AC135" s="359"/>
      <c r="AD135" s="359"/>
      <c r="AE135" s="359"/>
      <c r="AF135" s="359"/>
      <c r="AG135" s="359"/>
      <c r="AH135" s="359"/>
      <c r="AI135" s="359"/>
      <c r="AJ135" s="359"/>
      <c r="AK135" s="359"/>
      <c r="AL135" s="359"/>
      <c r="AM135" s="359"/>
      <c r="AN135" s="359"/>
      <c r="AO135" s="337">
        <f t="shared" ref="AO135:AO137" si="270">SUM(X135:AN135)</f>
        <v>0</v>
      </c>
      <c r="AP135" s="325">
        <f>+D135+W135-AO135</f>
        <v>0</v>
      </c>
      <c r="AQ135" s="360"/>
      <c r="AR135" s="352">
        <f t="shared" si="268"/>
        <v>0</v>
      </c>
    </row>
    <row r="136" spans="1:44">
      <c r="A136" s="308"/>
      <c r="B136" s="309"/>
      <c r="C136" s="324" t="s">
        <v>1034</v>
      </c>
      <c r="D136" s="325"/>
      <c r="E136" s="359"/>
      <c r="F136" s="359"/>
      <c r="G136" s="359"/>
      <c r="H136" s="359"/>
      <c r="I136" s="359"/>
      <c r="J136" s="359"/>
      <c r="K136" s="359"/>
      <c r="L136" s="359"/>
      <c r="M136" s="359"/>
      <c r="N136" s="359"/>
      <c r="O136" s="359"/>
      <c r="P136" s="359"/>
      <c r="Q136" s="359"/>
      <c r="R136" s="359"/>
      <c r="S136" s="359"/>
      <c r="T136" s="359"/>
      <c r="U136" s="359"/>
      <c r="V136" s="359"/>
      <c r="W136" s="337">
        <f t="shared" si="269"/>
        <v>0</v>
      </c>
      <c r="X136" s="359"/>
      <c r="Y136" s="359"/>
      <c r="Z136" s="359"/>
      <c r="AA136" s="359"/>
      <c r="AB136" s="359"/>
      <c r="AC136" s="359"/>
      <c r="AD136" s="359"/>
      <c r="AE136" s="359"/>
      <c r="AF136" s="359"/>
      <c r="AG136" s="359"/>
      <c r="AH136" s="359"/>
      <c r="AI136" s="359"/>
      <c r="AJ136" s="359"/>
      <c r="AK136" s="359"/>
      <c r="AL136" s="359"/>
      <c r="AM136" s="359"/>
      <c r="AN136" s="359"/>
      <c r="AO136" s="337">
        <f t="shared" si="270"/>
        <v>0</v>
      </c>
      <c r="AP136" s="325">
        <f>+D136+W136-AO136</f>
        <v>0</v>
      </c>
      <c r="AQ136" s="360"/>
      <c r="AR136" s="352">
        <f t="shared" si="268"/>
        <v>0</v>
      </c>
    </row>
    <row r="137" spans="1:44">
      <c r="A137" s="308"/>
      <c r="B137" s="309"/>
      <c r="C137" s="324" t="s">
        <v>1035</v>
      </c>
      <c r="D137" s="325"/>
      <c r="E137" s="359"/>
      <c r="F137" s="359"/>
      <c r="G137" s="359"/>
      <c r="H137" s="359"/>
      <c r="I137" s="359"/>
      <c r="J137" s="359"/>
      <c r="K137" s="359"/>
      <c r="L137" s="359"/>
      <c r="M137" s="359"/>
      <c r="N137" s="359"/>
      <c r="O137" s="359"/>
      <c r="P137" s="359"/>
      <c r="Q137" s="359"/>
      <c r="R137" s="359"/>
      <c r="S137" s="359"/>
      <c r="T137" s="359"/>
      <c r="U137" s="359"/>
      <c r="V137" s="359"/>
      <c r="W137" s="337">
        <f t="shared" si="269"/>
        <v>0</v>
      </c>
      <c r="X137" s="359"/>
      <c r="Y137" s="359"/>
      <c r="Z137" s="359"/>
      <c r="AA137" s="359"/>
      <c r="AB137" s="359"/>
      <c r="AC137" s="359"/>
      <c r="AD137" s="359"/>
      <c r="AE137" s="359"/>
      <c r="AF137" s="359"/>
      <c r="AG137" s="359"/>
      <c r="AH137" s="359"/>
      <c r="AI137" s="359"/>
      <c r="AJ137" s="359"/>
      <c r="AK137" s="359"/>
      <c r="AL137" s="359"/>
      <c r="AM137" s="359"/>
      <c r="AN137" s="359"/>
      <c r="AO137" s="337">
        <f t="shared" si="270"/>
        <v>0</v>
      </c>
      <c r="AP137" s="325">
        <f>+D137+W137-AO137</f>
        <v>0</v>
      </c>
      <c r="AQ137" s="360"/>
      <c r="AR137" s="352">
        <f t="shared" si="268"/>
        <v>0</v>
      </c>
    </row>
    <row r="138" spans="1:44">
      <c r="A138" s="308"/>
      <c r="B138" s="309"/>
      <c r="C138" s="327" t="s">
        <v>1036</v>
      </c>
      <c r="D138" s="328"/>
      <c r="E138" s="328">
        <f>SUM(E134:E137)</f>
        <v>0</v>
      </c>
      <c r="F138" s="328">
        <f t="shared" ref="F138:W138" si="271">SUM(F134:F137)</f>
        <v>0</v>
      </c>
      <c r="G138" s="328">
        <f t="shared" si="271"/>
        <v>0</v>
      </c>
      <c r="H138" s="328">
        <f t="shared" si="271"/>
        <v>0</v>
      </c>
      <c r="I138" s="328">
        <f t="shared" si="271"/>
        <v>0</v>
      </c>
      <c r="J138" s="328">
        <f t="shared" si="271"/>
        <v>0</v>
      </c>
      <c r="K138" s="328">
        <f t="shared" si="271"/>
        <v>0</v>
      </c>
      <c r="L138" s="328">
        <f t="shared" si="271"/>
        <v>0</v>
      </c>
      <c r="M138" s="328">
        <f t="shared" si="271"/>
        <v>0</v>
      </c>
      <c r="N138" s="328">
        <f t="shared" si="271"/>
        <v>0</v>
      </c>
      <c r="O138" s="328">
        <f t="shared" si="271"/>
        <v>0</v>
      </c>
      <c r="P138" s="328">
        <f t="shared" si="271"/>
        <v>0</v>
      </c>
      <c r="Q138" s="328">
        <f t="shared" si="271"/>
        <v>0</v>
      </c>
      <c r="R138" s="328">
        <f t="shared" si="271"/>
        <v>0</v>
      </c>
      <c r="S138" s="328">
        <f t="shared" si="271"/>
        <v>0</v>
      </c>
      <c r="T138" s="328">
        <f t="shared" si="271"/>
        <v>0</v>
      </c>
      <c r="U138" s="328">
        <f t="shared" si="271"/>
        <v>0</v>
      </c>
      <c r="V138" s="328">
        <f t="shared" si="271"/>
        <v>0</v>
      </c>
      <c r="W138" s="338">
        <f t="shared" si="271"/>
        <v>0</v>
      </c>
      <c r="X138" s="328">
        <f t="shared" ref="X138:AP138" si="272">SUM(X134:X137)</f>
        <v>0</v>
      </c>
      <c r="Y138" s="328">
        <f t="shared" si="272"/>
        <v>0</v>
      </c>
      <c r="Z138" s="328">
        <f t="shared" si="272"/>
        <v>0</v>
      </c>
      <c r="AA138" s="328">
        <f t="shared" si="272"/>
        <v>0</v>
      </c>
      <c r="AB138" s="328">
        <f t="shared" si="272"/>
        <v>0</v>
      </c>
      <c r="AC138" s="328">
        <f t="shared" si="272"/>
        <v>0</v>
      </c>
      <c r="AD138" s="328">
        <f t="shared" si="272"/>
        <v>0</v>
      </c>
      <c r="AE138" s="328">
        <f t="shared" si="272"/>
        <v>0</v>
      </c>
      <c r="AF138" s="328">
        <f t="shared" si="272"/>
        <v>0</v>
      </c>
      <c r="AG138" s="328">
        <f t="shared" si="272"/>
        <v>0</v>
      </c>
      <c r="AH138" s="328">
        <f t="shared" si="272"/>
        <v>0</v>
      </c>
      <c r="AI138" s="328">
        <f t="shared" si="272"/>
        <v>0</v>
      </c>
      <c r="AJ138" s="328">
        <f t="shared" si="272"/>
        <v>0</v>
      </c>
      <c r="AK138" s="328">
        <f t="shared" si="272"/>
        <v>0</v>
      </c>
      <c r="AL138" s="328">
        <f t="shared" si="272"/>
        <v>0</v>
      </c>
      <c r="AM138" s="328">
        <f t="shared" si="272"/>
        <v>0</v>
      </c>
      <c r="AN138" s="328">
        <f t="shared" si="272"/>
        <v>0</v>
      </c>
      <c r="AO138" s="338">
        <f t="shared" si="272"/>
        <v>0</v>
      </c>
      <c r="AP138" s="328">
        <f t="shared" si="272"/>
        <v>0</v>
      </c>
      <c r="AQ138" s="353">
        <f t="shared" ref="AQ138:AR138" si="273">SUM(AQ134:AQ137)</f>
        <v>0</v>
      </c>
      <c r="AR138" s="328">
        <f t="shared" si="273"/>
        <v>0</v>
      </c>
    </row>
    <row r="139" spans="1:44">
      <c r="A139" s="308"/>
      <c r="B139" s="309"/>
      <c r="C139" s="324" t="s">
        <v>1037</v>
      </c>
      <c r="D139" s="325"/>
      <c r="E139" s="359"/>
      <c r="F139" s="359"/>
      <c r="G139" s="359"/>
      <c r="H139" s="359"/>
      <c r="I139" s="359"/>
      <c r="J139" s="359"/>
      <c r="K139" s="359"/>
      <c r="L139" s="359"/>
      <c r="M139" s="359"/>
      <c r="N139" s="359"/>
      <c r="O139" s="359"/>
      <c r="P139" s="359"/>
      <c r="Q139" s="359"/>
      <c r="R139" s="359"/>
      <c r="S139" s="359"/>
      <c r="T139" s="359"/>
      <c r="U139" s="359"/>
      <c r="V139" s="359"/>
      <c r="W139" s="337">
        <f>SUM(E139:V139)</f>
        <v>0</v>
      </c>
      <c r="X139" s="359"/>
      <c r="Y139" s="359"/>
      <c r="Z139" s="359"/>
      <c r="AA139" s="359"/>
      <c r="AB139" s="359"/>
      <c r="AC139" s="359"/>
      <c r="AD139" s="359"/>
      <c r="AE139" s="359"/>
      <c r="AF139" s="359"/>
      <c r="AG139" s="359"/>
      <c r="AH139" s="359"/>
      <c r="AI139" s="359"/>
      <c r="AJ139" s="359"/>
      <c r="AK139" s="359"/>
      <c r="AL139" s="359"/>
      <c r="AM139" s="359"/>
      <c r="AN139" s="359"/>
      <c r="AO139" s="337">
        <f>SUM(X139:AN139)</f>
        <v>0</v>
      </c>
      <c r="AP139" s="325">
        <f>+D139+W139-AO139</f>
        <v>0</v>
      </c>
      <c r="AQ139" s="360"/>
      <c r="AR139" s="352">
        <f t="shared" ref="AR139:AR140" si="274">+AP139-AQ139</f>
        <v>0</v>
      </c>
    </row>
    <row r="140" spans="1:44">
      <c r="A140" s="308"/>
      <c r="B140" s="309"/>
      <c r="C140" s="324" t="s">
        <v>1038</v>
      </c>
      <c r="D140" s="325"/>
      <c r="E140" s="359"/>
      <c r="F140" s="359"/>
      <c r="G140" s="359"/>
      <c r="H140" s="359"/>
      <c r="I140" s="359"/>
      <c r="J140" s="359"/>
      <c r="K140" s="359"/>
      <c r="L140" s="359"/>
      <c r="M140" s="359"/>
      <c r="N140" s="359"/>
      <c r="O140" s="359"/>
      <c r="P140" s="359"/>
      <c r="Q140" s="359"/>
      <c r="R140" s="359"/>
      <c r="S140" s="359"/>
      <c r="T140" s="359"/>
      <c r="U140" s="359"/>
      <c r="V140" s="359"/>
      <c r="W140" s="337">
        <f>SUM(E140:V140)</f>
        <v>0</v>
      </c>
      <c r="X140" s="359"/>
      <c r="Y140" s="359"/>
      <c r="Z140" s="359"/>
      <c r="AA140" s="359"/>
      <c r="AB140" s="359"/>
      <c r="AC140" s="359"/>
      <c r="AD140" s="359"/>
      <c r="AE140" s="359"/>
      <c r="AF140" s="359"/>
      <c r="AG140" s="359"/>
      <c r="AH140" s="359"/>
      <c r="AI140" s="359"/>
      <c r="AJ140" s="359"/>
      <c r="AK140" s="359"/>
      <c r="AL140" s="359"/>
      <c r="AM140" s="359"/>
      <c r="AN140" s="359"/>
      <c r="AO140" s="337">
        <f>SUM(X140:AN140)</f>
        <v>0</v>
      </c>
      <c r="AP140" s="325">
        <f>+D140+W140-AO140</f>
        <v>0</v>
      </c>
      <c r="AQ140" s="360"/>
      <c r="AR140" s="352">
        <f t="shared" si="274"/>
        <v>0</v>
      </c>
    </row>
    <row r="141" spans="1:44">
      <c r="A141" s="308"/>
      <c r="B141" s="309"/>
      <c r="C141" s="356" t="s">
        <v>1039</v>
      </c>
      <c r="D141" s="328"/>
      <c r="E141" s="328">
        <f>SUM(E139:E140)</f>
        <v>0</v>
      </c>
      <c r="F141" s="328">
        <f t="shared" ref="F141:W141" si="275">SUM(F139:F140)</f>
        <v>0</v>
      </c>
      <c r="G141" s="328">
        <f t="shared" si="275"/>
        <v>0</v>
      </c>
      <c r="H141" s="328">
        <f t="shared" si="275"/>
        <v>0</v>
      </c>
      <c r="I141" s="328">
        <f t="shared" si="275"/>
        <v>0</v>
      </c>
      <c r="J141" s="328">
        <f t="shared" si="275"/>
        <v>0</v>
      </c>
      <c r="K141" s="328">
        <f t="shared" si="275"/>
        <v>0</v>
      </c>
      <c r="L141" s="328">
        <f t="shared" si="275"/>
        <v>0</v>
      </c>
      <c r="M141" s="328">
        <f t="shared" si="275"/>
        <v>0</v>
      </c>
      <c r="N141" s="328">
        <f t="shared" si="275"/>
        <v>0</v>
      </c>
      <c r="O141" s="328">
        <f t="shared" si="275"/>
        <v>0</v>
      </c>
      <c r="P141" s="328">
        <f t="shared" si="275"/>
        <v>0</v>
      </c>
      <c r="Q141" s="328">
        <f t="shared" si="275"/>
        <v>0</v>
      </c>
      <c r="R141" s="328">
        <f t="shared" si="275"/>
        <v>0</v>
      </c>
      <c r="S141" s="328">
        <f t="shared" si="275"/>
        <v>0</v>
      </c>
      <c r="T141" s="328">
        <f t="shared" si="275"/>
        <v>0</v>
      </c>
      <c r="U141" s="328">
        <f t="shared" si="275"/>
        <v>0</v>
      </c>
      <c r="V141" s="328">
        <f t="shared" si="275"/>
        <v>0</v>
      </c>
      <c r="W141" s="338">
        <f t="shared" si="275"/>
        <v>0</v>
      </c>
      <c r="X141" s="328">
        <f t="shared" ref="X141:AP141" si="276">SUM(X139:X140)</f>
        <v>0</v>
      </c>
      <c r="Y141" s="328">
        <f t="shared" si="276"/>
        <v>0</v>
      </c>
      <c r="Z141" s="328">
        <f t="shared" si="276"/>
        <v>0</v>
      </c>
      <c r="AA141" s="328">
        <f t="shared" si="276"/>
        <v>0</v>
      </c>
      <c r="AB141" s="328">
        <f t="shared" si="276"/>
        <v>0</v>
      </c>
      <c r="AC141" s="328">
        <f t="shared" si="276"/>
        <v>0</v>
      </c>
      <c r="AD141" s="328">
        <f t="shared" si="276"/>
        <v>0</v>
      </c>
      <c r="AE141" s="328">
        <f t="shared" si="276"/>
        <v>0</v>
      </c>
      <c r="AF141" s="328">
        <f t="shared" si="276"/>
        <v>0</v>
      </c>
      <c r="AG141" s="328">
        <f t="shared" si="276"/>
        <v>0</v>
      </c>
      <c r="AH141" s="328">
        <f t="shared" si="276"/>
        <v>0</v>
      </c>
      <c r="AI141" s="328">
        <f t="shared" si="276"/>
        <v>0</v>
      </c>
      <c r="AJ141" s="328">
        <f t="shared" si="276"/>
        <v>0</v>
      </c>
      <c r="AK141" s="328">
        <f t="shared" si="276"/>
        <v>0</v>
      </c>
      <c r="AL141" s="328">
        <f t="shared" si="276"/>
        <v>0</v>
      </c>
      <c r="AM141" s="328">
        <f t="shared" si="276"/>
        <v>0</v>
      </c>
      <c r="AN141" s="328">
        <f t="shared" si="276"/>
        <v>0</v>
      </c>
      <c r="AO141" s="338">
        <f t="shared" si="276"/>
        <v>0</v>
      </c>
      <c r="AP141" s="328">
        <f t="shared" si="276"/>
        <v>0</v>
      </c>
      <c r="AQ141" s="353">
        <f t="shared" ref="AQ141:AR141" si="277">SUM(AQ139:AQ140)</f>
        <v>0</v>
      </c>
      <c r="AR141" s="328">
        <f t="shared" si="277"/>
        <v>0</v>
      </c>
    </row>
    <row r="142" spans="1:44">
      <c r="A142" s="308"/>
      <c r="B142" s="309"/>
      <c r="C142" s="357" t="s">
        <v>1040</v>
      </c>
      <c r="D142" s="332"/>
      <c r="E142" s="332">
        <f>+E138+E141</f>
        <v>0</v>
      </c>
      <c r="F142" s="332">
        <f t="shared" ref="F142:T142" si="278">+F138+F141</f>
        <v>0</v>
      </c>
      <c r="G142" s="332">
        <f t="shared" si="278"/>
        <v>0</v>
      </c>
      <c r="H142" s="332">
        <f t="shared" si="278"/>
        <v>0</v>
      </c>
      <c r="I142" s="332">
        <f t="shared" si="278"/>
        <v>0</v>
      </c>
      <c r="J142" s="332">
        <f t="shared" si="278"/>
        <v>0</v>
      </c>
      <c r="K142" s="332">
        <f t="shared" si="278"/>
        <v>0</v>
      </c>
      <c r="L142" s="332">
        <f t="shared" si="278"/>
        <v>0</v>
      </c>
      <c r="M142" s="332">
        <f t="shared" si="278"/>
        <v>0</v>
      </c>
      <c r="N142" s="332">
        <f t="shared" si="278"/>
        <v>0</v>
      </c>
      <c r="O142" s="332">
        <f t="shared" si="278"/>
        <v>0</v>
      </c>
      <c r="P142" s="332">
        <f t="shared" si="278"/>
        <v>0</v>
      </c>
      <c r="Q142" s="332">
        <f t="shared" si="278"/>
        <v>0</v>
      </c>
      <c r="R142" s="332">
        <f t="shared" si="278"/>
        <v>0</v>
      </c>
      <c r="S142" s="332">
        <f t="shared" si="278"/>
        <v>0</v>
      </c>
      <c r="T142" s="332">
        <f t="shared" si="278"/>
        <v>0</v>
      </c>
      <c r="U142" s="332"/>
      <c r="V142" s="332">
        <f>+V138+V141</f>
        <v>0</v>
      </c>
      <c r="W142" s="339">
        <f>+W138+W141</f>
        <v>0</v>
      </c>
      <c r="X142" s="332">
        <f>+X138+X141</f>
        <v>0</v>
      </c>
      <c r="Y142" s="332">
        <f t="shared" ref="Y142:AO142" si="279">+Y138+Y141</f>
        <v>0</v>
      </c>
      <c r="Z142" s="332">
        <f t="shared" si="279"/>
        <v>0</v>
      </c>
      <c r="AA142" s="332">
        <f t="shared" si="279"/>
        <v>0</v>
      </c>
      <c r="AB142" s="332">
        <f t="shared" si="279"/>
        <v>0</v>
      </c>
      <c r="AC142" s="332">
        <f t="shared" si="279"/>
        <v>0</v>
      </c>
      <c r="AD142" s="332">
        <f t="shared" si="279"/>
        <v>0</v>
      </c>
      <c r="AE142" s="332">
        <f t="shared" si="279"/>
        <v>0</v>
      </c>
      <c r="AF142" s="332">
        <f t="shared" si="279"/>
        <v>0</v>
      </c>
      <c r="AG142" s="332">
        <f t="shared" si="279"/>
        <v>0</v>
      </c>
      <c r="AH142" s="332">
        <f t="shared" si="279"/>
        <v>0</v>
      </c>
      <c r="AI142" s="332">
        <f t="shared" si="279"/>
        <v>0</v>
      </c>
      <c r="AJ142" s="332">
        <f t="shared" si="279"/>
        <v>0</v>
      </c>
      <c r="AK142" s="332">
        <f t="shared" si="279"/>
        <v>0</v>
      </c>
      <c r="AL142" s="332">
        <f t="shared" si="279"/>
        <v>0</v>
      </c>
      <c r="AM142" s="332">
        <f t="shared" si="279"/>
        <v>0</v>
      </c>
      <c r="AN142" s="332">
        <f t="shared" si="279"/>
        <v>0</v>
      </c>
      <c r="AO142" s="339">
        <f t="shared" si="279"/>
        <v>0</v>
      </c>
      <c r="AP142" s="332">
        <f t="shared" ref="AP142:AR142" si="280">+AP138+AP141</f>
        <v>0</v>
      </c>
      <c r="AQ142" s="355">
        <f t="shared" si="280"/>
        <v>0</v>
      </c>
      <c r="AR142" s="332">
        <f t="shared" si="280"/>
        <v>0</v>
      </c>
    </row>
    <row r="143" spans="4:9">
      <c r="D143" t="s">
        <v>314</v>
      </c>
      <c r="E143" s="358">
        <f>+E125+E138-'KK LRA-LO'!I305</f>
        <v>0</v>
      </c>
      <c r="F143" s="358">
        <f>+F125-Y125</f>
        <v>0</v>
      </c>
      <c r="G143" s="358">
        <f>+G125-Z125</f>
        <v>0</v>
      </c>
      <c r="H143" s="358">
        <f>+H138-(AA125+AB125)</f>
        <v>0</v>
      </c>
      <c r="I143" s="358">
        <f>+I125-Y138</f>
        <v>0</v>
      </c>
    </row>
    <row r="144" spans="1:44">
      <c r="A144" s="308"/>
      <c r="B144" s="309"/>
      <c r="C144" s="310" t="s">
        <v>1042</v>
      </c>
      <c r="D144" s="310" t="s">
        <v>966</v>
      </c>
      <c r="E144" s="311"/>
      <c r="F144" s="311"/>
      <c r="G144" s="311"/>
      <c r="H144" s="311"/>
      <c r="I144" s="311"/>
      <c r="J144" s="311"/>
      <c r="K144" s="311"/>
      <c r="L144" s="311"/>
      <c r="M144" s="311"/>
      <c r="N144" s="311"/>
      <c r="O144" s="311"/>
      <c r="P144" s="311"/>
      <c r="Q144" s="311"/>
      <c r="R144" s="311"/>
      <c r="S144" s="311"/>
      <c r="T144" s="311"/>
      <c r="U144" s="311"/>
      <c r="V144" s="311"/>
      <c r="W144" s="311"/>
      <c r="X144" s="311"/>
      <c r="Y144" s="311"/>
      <c r="Z144" s="311"/>
      <c r="AA144" s="311"/>
      <c r="AB144" s="311"/>
      <c r="AC144" s="311"/>
      <c r="AD144" s="311"/>
      <c r="AE144" s="311"/>
      <c r="AF144" s="340"/>
      <c r="AG144" s="311"/>
      <c r="AH144" s="311"/>
      <c r="AI144" s="311"/>
      <c r="AJ144" s="311"/>
      <c r="AK144" s="311"/>
      <c r="AL144" s="311"/>
      <c r="AM144" s="311"/>
      <c r="AN144" s="311"/>
      <c r="AO144" s="311"/>
      <c r="AP144" s="311"/>
      <c r="AQ144" s="343"/>
      <c r="AR144" s="311"/>
    </row>
    <row r="145" spans="1:44">
      <c r="A145" s="308"/>
      <c r="B145" s="309"/>
      <c r="C145" s="312" t="s">
        <v>967</v>
      </c>
      <c r="D145" s="313" t="s">
        <v>968</v>
      </c>
      <c r="E145" s="314" t="s">
        <v>969</v>
      </c>
      <c r="F145" s="315"/>
      <c r="G145" s="315"/>
      <c r="H145" s="315"/>
      <c r="I145" s="315"/>
      <c r="J145" s="315"/>
      <c r="K145" s="315"/>
      <c r="L145" s="315"/>
      <c r="M145" s="315"/>
      <c r="N145" s="315"/>
      <c r="O145" s="315"/>
      <c r="P145" s="315"/>
      <c r="Q145" s="315"/>
      <c r="R145" s="315"/>
      <c r="S145" s="315"/>
      <c r="T145" s="315"/>
      <c r="U145" s="315"/>
      <c r="V145" s="315"/>
      <c r="W145" s="333"/>
      <c r="X145" s="334" t="s">
        <v>970</v>
      </c>
      <c r="Y145" s="341"/>
      <c r="Z145" s="341"/>
      <c r="AA145" s="341"/>
      <c r="AB145" s="341"/>
      <c r="AC145" s="341"/>
      <c r="AD145" s="341"/>
      <c r="AE145" s="341"/>
      <c r="AF145" s="341"/>
      <c r="AG145" s="341"/>
      <c r="AH145" s="341"/>
      <c r="AI145" s="341"/>
      <c r="AJ145" s="341"/>
      <c r="AK145" s="341"/>
      <c r="AL145" s="341"/>
      <c r="AM145" s="341"/>
      <c r="AN145" s="341"/>
      <c r="AO145" s="344"/>
      <c r="AP145" s="345" t="s">
        <v>971</v>
      </c>
      <c r="AQ145" s="346" t="s">
        <v>972</v>
      </c>
      <c r="AR145" s="346" t="s">
        <v>314</v>
      </c>
    </row>
    <row r="146" ht="103.5" spans="1:44">
      <c r="A146" s="316"/>
      <c r="B146" s="317"/>
      <c r="C146" s="318"/>
      <c r="D146" s="319"/>
      <c r="E146" s="312" t="s">
        <v>974</v>
      </c>
      <c r="F146" s="312" t="s">
        <v>975</v>
      </c>
      <c r="G146" s="312" t="s">
        <v>976</v>
      </c>
      <c r="H146" s="312" t="s">
        <v>977</v>
      </c>
      <c r="I146" s="312" t="s">
        <v>978</v>
      </c>
      <c r="J146" s="312" t="s">
        <v>979</v>
      </c>
      <c r="K146" s="312" t="s">
        <v>980</v>
      </c>
      <c r="L146" s="312" t="s">
        <v>981</v>
      </c>
      <c r="M146" s="312" t="s">
        <v>982</v>
      </c>
      <c r="N146" s="312" t="s">
        <v>983</v>
      </c>
      <c r="O146" s="312" t="s">
        <v>984</v>
      </c>
      <c r="P146" s="312" t="s">
        <v>985</v>
      </c>
      <c r="Q146" s="312" t="s">
        <v>986</v>
      </c>
      <c r="R146" s="312" t="s">
        <v>987</v>
      </c>
      <c r="S146" s="312" t="s">
        <v>988</v>
      </c>
      <c r="T146" s="312" t="s">
        <v>989</v>
      </c>
      <c r="U146" s="312" t="s">
        <v>990</v>
      </c>
      <c r="V146" s="312" t="s">
        <v>991</v>
      </c>
      <c r="W146" s="335" t="s">
        <v>992</v>
      </c>
      <c r="X146" s="312" t="s">
        <v>993</v>
      </c>
      <c r="Y146" s="312" t="s">
        <v>994</v>
      </c>
      <c r="Z146" s="312" t="s">
        <v>995</v>
      </c>
      <c r="AA146" s="312" t="s">
        <v>996</v>
      </c>
      <c r="AB146" s="312" t="s">
        <v>997</v>
      </c>
      <c r="AC146" s="312" t="s">
        <v>998</v>
      </c>
      <c r="AD146" s="312" t="s">
        <v>999</v>
      </c>
      <c r="AE146" s="312" t="s">
        <v>1000</v>
      </c>
      <c r="AF146" s="342" t="s">
        <v>1001</v>
      </c>
      <c r="AG146" s="312" t="s">
        <v>1002</v>
      </c>
      <c r="AH146" s="312" t="s">
        <v>1003</v>
      </c>
      <c r="AI146" s="312" t="s">
        <v>1004</v>
      </c>
      <c r="AJ146" s="312" t="s">
        <v>1005</v>
      </c>
      <c r="AK146" s="312" t="s">
        <v>1006</v>
      </c>
      <c r="AL146" s="312" t="s">
        <v>1007</v>
      </c>
      <c r="AM146" s="312" t="s">
        <v>989</v>
      </c>
      <c r="AN146" s="312" t="s">
        <v>990</v>
      </c>
      <c r="AO146" s="335" t="s">
        <v>1008</v>
      </c>
      <c r="AP146" s="347"/>
      <c r="AQ146" s="348"/>
      <c r="AR146" s="348"/>
    </row>
    <row r="147" spans="1:44">
      <c r="A147" s="308"/>
      <c r="B147" s="309"/>
      <c r="C147" s="320" t="s">
        <v>1009</v>
      </c>
      <c r="D147" s="321"/>
      <c r="E147" s="321"/>
      <c r="F147" s="321"/>
      <c r="G147" s="321"/>
      <c r="H147" s="321"/>
      <c r="I147" s="321"/>
      <c r="J147" s="321"/>
      <c r="K147" s="321"/>
      <c r="L147" s="321"/>
      <c r="M147" s="321"/>
      <c r="N147" s="321"/>
      <c r="O147" s="321"/>
      <c r="P147" s="321"/>
      <c r="Q147" s="321"/>
      <c r="R147" s="321"/>
      <c r="S147" s="321"/>
      <c r="T147" s="321"/>
      <c r="U147" s="321"/>
      <c r="V147" s="321"/>
      <c r="W147" s="321"/>
      <c r="X147" s="321"/>
      <c r="Y147" s="321"/>
      <c r="Z147" s="321"/>
      <c r="AA147" s="321"/>
      <c r="AB147" s="321"/>
      <c r="AC147" s="321"/>
      <c r="AD147" s="321"/>
      <c r="AE147" s="321"/>
      <c r="AF147" s="321"/>
      <c r="AG147" s="321"/>
      <c r="AH147" s="321"/>
      <c r="AI147" s="321"/>
      <c r="AJ147" s="321"/>
      <c r="AK147" s="321"/>
      <c r="AL147" s="321"/>
      <c r="AM147" s="321"/>
      <c r="AN147" s="321"/>
      <c r="AO147" s="321"/>
      <c r="AP147" s="321"/>
      <c r="AQ147" s="321"/>
      <c r="AR147" s="349"/>
    </row>
    <row r="148" spans="1:44">
      <c r="A148" s="308"/>
      <c r="B148" s="309"/>
      <c r="C148" s="322" t="s">
        <v>756</v>
      </c>
      <c r="D148" s="323"/>
      <c r="E148" s="323">
        <f>SUM(E149)</f>
        <v>0</v>
      </c>
      <c r="F148" s="323">
        <f t="shared" ref="F148:X148" si="281">SUM(F149)</f>
        <v>0</v>
      </c>
      <c r="G148" s="323">
        <f t="shared" si="281"/>
        <v>0</v>
      </c>
      <c r="H148" s="323">
        <f t="shared" si="281"/>
        <v>0</v>
      </c>
      <c r="I148" s="323">
        <f t="shared" si="281"/>
        <v>0</v>
      </c>
      <c r="J148" s="323">
        <f t="shared" si="281"/>
        <v>0</v>
      </c>
      <c r="K148" s="323">
        <f t="shared" si="281"/>
        <v>0</v>
      </c>
      <c r="L148" s="323">
        <f t="shared" si="281"/>
        <v>0</v>
      </c>
      <c r="M148" s="323">
        <f t="shared" si="281"/>
        <v>0</v>
      </c>
      <c r="N148" s="323">
        <f t="shared" si="281"/>
        <v>0</v>
      </c>
      <c r="O148" s="323">
        <f t="shared" si="281"/>
        <v>0</v>
      </c>
      <c r="P148" s="323">
        <f t="shared" si="281"/>
        <v>0</v>
      </c>
      <c r="Q148" s="323">
        <f t="shared" si="281"/>
        <v>0</v>
      </c>
      <c r="R148" s="323">
        <f t="shared" si="281"/>
        <v>0</v>
      </c>
      <c r="S148" s="323">
        <f t="shared" si="281"/>
        <v>0</v>
      </c>
      <c r="T148" s="323">
        <f t="shared" si="281"/>
        <v>0</v>
      </c>
      <c r="U148" s="323">
        <f t="shared" si="281"/>
        <v>0</v>
      </c>
      <c r="V148" s="323">
        <f t="shared" si="281"/>
        <v>0</v>
      </c>
      <c r="W148" s="336">
        <f t="shared" si="281"/>
        <v>0</v>
      </c>
      <c r="X148" s="323">
        <f t="shared" si="281"/>
        <v>0</v>
      </c>
      <c r="Y148" s="323">
        <f t="shared" ref="Y148:AP148" si="282">SUM(Y149)</f>
        <v>0</v>
      </c>
      <c r="Z148" s="323">
        <f t="shared" si="282"/>
        <v>0</v>
      </c>
      <c r="AA148" s="323">
        <f t="shared" si="282"/>
        <v>0</v>
      </c>
      <c r="AB148" s="323">
        <f t="shared" si="282"/>
        <v>0</v>
      </c>
      <c r="AC148" s="323">
        <f t="shared" si="282"/>
        <v>0</v>
      </c>
      <c r="AD148" s="323">
        <f t="shared" si="282"/>
        <v>0</v>
      </c>
      <c r="AE148" s="323">
        <f t="shared" si="282"/>
        <v>0</v>
      </c>
      <c r="AF148" s="323">
        <f t="shared" si="282"/>
        <v>0</v>
      </c>
      <c r="AG148" s="323">
        <f t="shared" si="282"/>
        <v>0</v>
      </c>
      <c r="AH148" s="323">
        <f t="shared" si="282"/>
        <v>0</v>
      </c>
      <c r="AI148" s="323">
        <f t="shared" si="282"/>
        <v>0</v>
      </c>
      <c r="AJ148" s="323">
        <f t="shared" si="282"/>
        <v>0</v>
      </c>
      <c r="AK148" s="323">
        <f t="shared" si="282"/>
        <v>0</v>
      </c>
      <c r="AL148" s="323">
        <f t="shared" si="282"/>
        <v>0</v>
      </c>
      <c r="AM148" s="323">
        <f t="shared" si="282"/>
        <v>0</v>
      </c>
      <c r="AN148" s="323">
        <f t="shared" si="282"/>
        <v>0</v>
      </c>
      <c r="AO148" s="336">
        <f t="shared" si="282"/>
        <v>0</v>
      </c>
      <c r="AP148" s="323">
        <f t="shared" si="282"/>
        <v>0</v>
      </c>
      <c r="AQ148" s="350">
        <f t="shared" ref="AQ148:AR148" si="283">SUM(AQ149)</f>
        <v>0</v>
      </c>
      <c r="AR148" s="351">
        <f t="shared" si="283"/>
        <v>0</v>
      </c>
    </row>
    <row r="149" spans="1:44">
      <c r="A149" s="308"/>
      <c r="B149" s="309"/>
      <c r="C149" s="324" t="s">
        <v>759</v>
      </c>
      <c r="D149" s="325"/>
      <c r="E149" s="359"/>
      <c r="F149" s="359"/>
      <c r="G149" s="359"/>
      <c r="H149" s="359"/>
      <c r="I149" s="359"/>
      <c r="J149" s="359"/>
      <c r="K149" s="359"/>
      <c r="L149" s="359"/>
      <c r="M149" s="359"/>
      <c r="N149" s="359"/>
      <c r="O149" s="359"/>
      <c r="P149" s="359"/>
      <c r="Q149" s="359"/>
      <c r="R149" s="359"/>
      <c r="S149" s="359"/>
      <c r="T149" s="359"/>
      <c r="U149" s="359"/>
      <c r="V149" s="359"/>
      <c r="W149" s="337">
        <f>SUM(E149:V149)</f>
        <v>0</v>
      </c>
      <c r="X149" s="359"/>
      <c r="Y149" s="359"/>
      <c r="Z149" s="359"/>
      <c r="AA149" s="359"/>
      <c r="AB149" s="359"/>
      <c r="AC149" s="359"/>
      <c r="AD149" s="359"/>
      <c r="AE149" s="359"/>
      <c r="AF149" s="359"/>
      <c r="AG149" s="359"/>
      <c r="AH149" s="359"/>
      <c r="AI149" s="359"/>
      <c r="AJ149" s="359"/>
      <c r="AK149" s="359"/>
      <c r="AL149" s="359"/>
      <c r="AM149" s="359"/>
      <c r="AN149" s="359"/>
      <c r="AO149" s="337">
        <f>SUM(X149:AN149)</f>
        <v>0</v>
      </c>
      <c r="AP149" s="325">
        <f>+D149+W149-AO149</f>
        <v>0</v>
      </c>
      <c r="AQ149" s="360"/>
      <c r="AR149" s="352">
        <f>+AP149-AQ149</f>
        <v>0</v>
      </c>
    </row>
    <row r="150" spans="1:44">
      <c r="A150" s="308"/>
      <c r="B150" s="309"/>
      <c r="C150" s="322" t="s">
        <v>762</v>
      </c>
      <c r="D150" s="323"/>
      <c r="E150" s="323">
        <f>SUM(E151:E171)</f>
        <v>0</v>
      </c>
      <c r="F150" s="323">
        <f t="shared" ref="F150:X150" si="284">SUM(F151:F171)</f>
        <v>0</v>
      </c>
      <c r="G150" s="323">
        <f t="shared" si="284"/>
        <v>0</v>
      </c>
      <c r="H150" s="323">
        <f t="shared" si="284"/>
        <v>0</v>
      </c>
      <c r="I150" s="323">
        <f t="shared" si="284"/>
        <v>0</v>
      </c>
      <c r="J150" s="323">
        <f t="shared" si="284"/>
        <v>0</v>
      </c>
      <c r="K150" s="323">
        <f t="shared" si="284"/>
        <v>0</v>
      </c>
      <c r="L150" s="323">
        <f t="shared" si="284"/>
        <v>0</v>
      </c>
      <c r="M150" s="323">
        <f t="shared" si="284"/>
        <v>0</v>
      </c>
      <c r="N150" s="323">
        <f t="shared" si="284"/>
        <v>0</v>
      </c>
      <c r="O150" s="323">
        <f t="shared" si="284"/>
        <v>0</v>
      </c>
      <c r="P150" s="323">
        <f t="shared" si="284"/>
        <v>0</v>
      </c>
      <c r="Q150" s="323">
        <f t="shared" si="284"/>
        <v>0</v>
      </c>
      <c r="R150" s="323">
        <f t="shared" si="284"/>
        <v>0</v>
      </c>
      <c r="S150" s="323">
        <f t="shared" si="284"/>
        <v>0</v>
      </c>
      <c r="T150" s="323">
        <f t="shared" si="284"/>
        <v>0</v>
      </c>
      <c r="U150" s="323">
        <f t="shared" si="284"/>
        <v>0</v>
      </c>
      <c r="V150" s="323">
        <f t="shared" si="284"/>
        <v>0</v>
      </c>
      <c r="W150" s="336">
        <f t="shared" si="284"/>
        <v>0</v>
      </c>
      <c r="X150" s="323">
        <f t="shared" si="284"/>
        <v>0</v>
      </c>
      <c r="Y150" s="323">
        <f t="shared" ref="Y150:AO150" si="285">SUM(Y151:Y171)</f>
        <v>0</v>
      </c>
      <c r="Z150" s="323">
        <f t="shared" si="285"/>
        <v>0</v>
      </c>
      <c r="AA150" s="323">
        <f t="shared" si="285"/>
        <v>0</v>
      </c>
      <c r="AB150" s="323">
        <f t="shared" si="285"/>
        <v>0</v>
      </c>
      <c r="AC150" s="323">
        <f t="shared" si="285"/>
        <v>0</v>
      </c>
      <c r="AD150" s="323">
        <f t="shared" si="285"/>
        <v>0</v>
      </c>
      <c r="AE150" s="323">
        <f t="shared" si="285"/>
        <v>0</v>
      </c>
      <c r="AF150" s="323">
        <f t="shared" si="285"/>
        <v>0</v>
      </c>
      <c r="AG150" s="323">
        <f t="shared" si="285"/>
        <v>0</v>
      </c>
      <c r="AH150" s="323">
        <f t="shared" si="285"/>
        <v>0</v>
      </c>
      <c r="AI150" s="323">
        <f t="shared" si="285"/>
        <v>0</v>
      </c>
      <c r="AJ150" s="323">
        <f t="shared" si="285"/>
        <v>0</v>
      </c>
      <c r="AK150" s="323">
        <f t="shared" si="285"/>
        <v>0</v>
      </c>
      <c r="AL150" s="323">
        <f t="shared" si="285"/>
        <v>0</v>
      </c>
      <c r="AM150" s="323">
        <f t="shared" si="285"/>
        <v>0</v>
      </c>
      <c r="AN150" s="323">
        <f t="shared" si="285"/>
        <v>0</v>
      </c>
      <c r="AO150" s="336">
        <f t="shared" si="285"/>
        <v>0</v>
      </c>
      <c r="AP150" s="323">
        <f t="shared" ref="AP150:AR150" si="286">SUM(AP151:AP171)</f>
        <v>0</v>
      </c>
      <c r="AQ150" s="350">
        <f t="shared" si="286"/>
        <v>0</v>
      </c>
      <c r="AR150" s="351">
        <f t="shared" si="286"/>
        <v>0</v>
      </c>
    </row>
    <row r="151" spans="1:44">
      <c r="A151" s="308"/>
      <c r="B151" s="309"/>
      <c r="C151" s="324" t="s">
        <v>766</v>
      </c>
      <c r="D151" s="325"/>
      <c r="E151" s="359"/>
      <c r="F151" s="359"/>
      <c r="G151" s="359"/>
      <c r="H151" s="359"/>
      <c r="I151" s="359"/>
      <c r="J151" s="359"/>
      <c r="K151" s="359"/>
      <c r="L151" s="359"/>
      <c r="M151" s="359"/>
      <c r="N151" s="359"/>
      <c r="O151" s="359"/>
      <c r="P151" s="359"/>
      <c r="Q151" s="359"/>
      <c r="R151" s="359"/>
      <c r="S151" s="359"/>
      <c r="T151" s="359"/>
      <c r="U151" s="359"/>
      <c r="V151" s="359"/>
      <c r="W151" s="337">
        <f>SUM(E151:V151)</f>
        <v>0</v>
      </c>
      <c r="X151" s="359"/>
      <c r="Y151" s="359"/>
      <c r="Z151" s="359"/>
      <c r="AA151" s="359"/>
      <c r="AB151" s="359"/>
      <c r="AC151" s="359"/>
      <c r="AD151" s="359"/>
      <c r="AE151" s="359"/>
      <c r="AF151" s="359"/>
      <c r="AG151" s="359"/>
      <c r="AH151" s="359"/>
      <c r="AI151" s="359"/>
      <c r="AJ151" s="359"/>
      <c r="AK151" s="359"/>
      <c r="AL151" s="359"/>
      <c r="AM151" s="359"/>
      <c r="AN151" s="359"/>
      <c r="AO151" s="337">
        <f>SUM(X151:AN151)</f>
        <v>0</v>
      </c>
      <c r="AP151" s="325">
        <f t="shared" ref="AP151:AP171" si="287">+D151+W151-AO151</f>
        <v>0</v>
      </c>
      <c r="AQ151" s="360"/>
      <c r="AR151" s="352">
        <f t="shared" ref="AR151:AR171" si="288">+AP151-AQ151</f>
        <v>0</v>
      </c>
    </row>
    <row r="152" spans="1:44">
      <c r="A152" s="308"/>
      <c r="B152" s="309"/>
      <c r="C152" s="324" t="s">
        <v>770</v>
      </c>
      <c r="D152" s="325"/>
      <c r="E152" s="359"/>
      <c r="F152" s="359"/>
      <c r="G152" s="359"/>
      <c r="H152" s="359"/>
      <c r="I152" s="359"/>
      <c r="J152" s="359"/>
      <c r="K152" s="359"/>
      <c r="L152" s="359"/>
      <c r="M152" s="359"/>
      <c r="N152" s="359"/>
      <c r="O152" s="359"/>
      <c r="P152" s="359"/>
      <c r="Q152" s="359"/>
      <c r="R152" s="359"/>
      <c r="S152" s="359"/>
      <c r="T152" s="359"/>
      <c r="U152" s="359"/>
      <c r="V152" s="359"/>
      <c r="W152" s="337">
        <f t="shared" ref="W152:W171" si="289">SUM(E152:V152)</f>
        <v>0</v>
      </c>
      <c r="X152" s="359"/>
      <c r="Y152" s="359"/>
      <c r="Z152" s="359"/>
      <c r="AA152" s="359"/>
      <c r="AB152" s="359"/>
      <c r="AC152" s="359"/>
      <c r="AD152" s="359"/>
      <c r="AE152" s="359"/>
      <c r="AF152" s="359"/>
      <c r="AG152" s="359"/>
      <c r="AH152" s="359"/>
      <c r="AI152" s="359"/>
      <c r="AJ152" s="359"/>
      <c r="AK152" s="359"/>
      <c r="AL152" s="359"/>
      <c r="AM152" s="359"/>
      <c r="AN152" s="359"/>
      <c r="AO152" s="337">
        <f t="shared" ref="AO152:AO171" si="290">SUM(X152:AN152)</f>
        <v>0</v>
      </c>
      <c r="AP152" s="325">
        <f t="shared" si="287"/>
        <v>0</v>
      </c>
      <c r="AQ152" s="360"/>
      <c r="AR152" s="352">
        <f t="shared" si="288"/>
        <v>0</v>
      </c>
    </row>
    <row r="153" spans="1:44">
      <c r="A153" s="308"/>
      <c r="B153" s="309"/>
      <c r="C153" s="324" t="s">
        <v>774</v>
      </c>
      <c r="D153" s="325"/>
      <c r="E153" s="359"/>
      <c r="F153" s="359"/>
      <c r="G153" s="359"/>
      <c r="H153" s="359"/>
      <c r="I153" s="359"/>
      <c r="J153" s="359"/>
      <c r="K153" s="359"/>
      <c r="L153" s="359"/>
      <c r="M153" s="359"/>
      <c r="N153" s="359"/>
      <c r="O153" s="359"/>
      <c r="P153" s="359"/>
      <c r="Q153" s="359"/>
      <c r="R153" s="359"/>
      <c r="S153" s="359"/>
      <c r="T153" s="359"/>
      <c r="U153" s="359"/>
      <c r="V153" s="359"/>
      <c r="W153" s="337">
        <f t="shared" si="289"/>
        <v>0</v>
      </c>
      <c r="X153" s="359"/>
      <c r="Y153" s="359"/>
      <c r="Z153" s="359"/>
      <c r="AA153" s="359"/>
      <c r="AB153" s="359"/>
      <c r="AC153" s="359"/>
      <c r="AD153" s="359"/>
      <c r="AE153" s="359"/>
      <c r="AF153" s="359"/>
      <c r="AG153" s="359"/>
      <c r="AH153" s="359"/>
      <c r="AI153" s="359"/>
      <c r="AJ153" s="359"/>
      <c r="AK153" s="359"/>
      <c r="AL153" s="359"/>
      <c r="AM153" s="359"/>
      <c r="AN153" s="359"/>
      <c r="AO153" s="337">
        <f t="shared" si="290"/>
        <v>0</v>
      </c>
      <c r="AP153" s="325">
        <f t="shared" si="287"/>
        <v>0</v>
      </c>
      <c r="AQ153" s="360"/>
      <c r="AR153" s="352">
        <f t="shared" si="288"/>
        <v>0</v>
      </c>
    </row>
    <row r="154" spans="1:44">
      <c r="A154" s="308"/>
      <c r="B154" s="309"/>
      <c r="C154" s="324" t="s">
        <v>778</v>
      </c>
      <c r="D154" s="325"/>
      <c r="E154" s="359"/>
      <c r="F154" s="359"/>
      <c r="G154" s="359"/>
      <c r="H154" s="359"/>
      <c r="I154" s="359"/>
      <c r="J154" s="359"/>
      <c r="K154" s="359"/>
      <c r="L154" s="359"/>
      <c r="M154" s="359"/>
      <c r="N154" s="359"/>
      <c r="O154" s="359"/>
      <c r="P154" s="359"/>
      <c r="Q154" s="359"/>
      <c r="R154" s="359"/>
      <c r="S154" s="359"/>
      <c r="T154" s="359"/>
      <c r="U154" s="359"/>
      <c r="V154" s="359"/>
      <c r="W154" s="337">
        <f t="shared" si="289"/>
        <v>0</v>
      </c>
      <c r="X154" s="359"/>
      <c r="Y154" s="359"/>
      <c r="Z154" s="359"/>
      <c r="AA154" s="359"/>
      <c r="AB154" s="359"/>
      <c r="AC154" s="359"/>
      <c r="AD154" s="359"/>
      <c r="AE154" s="359"/>
      <c r="AF154" s="359"/>
      <c r="AG154" s="359"/>
      <c r="AH154" s="359"/>
      <c r="AI154" s="359"/>
      <c r="AJ154" s="359"/>
      <c r="AK154" s="359"/>
      <c r="AL154" s="359"/>
      <c r="AM154" s="359"/>
      <c r="AN154" s="359"/>
      <c r="AO154" s="337">
        <f t="shared" si="290"/>
        <v>0</v>
      </c>
      <c r="AP154" s="325">
        <f t="shared" si="287"/>
        <v>0</v>
      </c>
      <c r="AQ154" s="360"/>
      <c r="AR154" s="352">
        <f t="shared" si="288"/>
        <v>0</v>
      </c>
    </row>
    <row r="155" spans="1:44">
      <c r="A155" s="308"/>
      <c r="B155" s="309"/>
      <c r="C155" s="324" t="s">
        <v>782</v>
      </c>
      <c r="D155" s="325"/>
      <c r="E155" s="359"/>
      <c r="F155" s="359"/>
      <c r="G155" s="359"/>
      <c r="H155" s="359"/>
      <c r="I155" s="359"/>
      <c r="J155" s="359"/>
      <c r="K155" s="359"/>
      <c r="L155" s="359"/>
      <c r="M155" s="359"/>
      <c r="N155" s="359"/>
      <c r="O155" s="359"/>
      <c r="P155" s="359"/>
      <c r="Q155" s="359"/>
      <c r="R155" s="359"/>
      <c r="S155" s="359"/>
      <c r="T155" s="359"/>
      <c r="U155" s="359"/>
      <c r="V155" s="359"/>
      <c r="W155" s="337">
        <f t="shared" si="289"/>
        <v>0</v>
      </c>
      <c r="X155" s="359"/>
      <c r="Y155" s="359"/>
      <c r="Z155" s="359"/>
      <c r="AA155" s="359"/>
      <c r="AB155" s="359"/>
      <c r="AC155" s="359"/>
      <c r="AD155" s="359"/>
      <c r="AE155" s="359"/>
      <c r="AF155" s="359"/>
      <c r="AG155" s="359"/>
      <c r="AH155" s="359"/>
      <c r="AI155" s="359"/>
      <c r="AJ155" s="359"/>
      <c r="AK155" s="359"/>
      <c r="AL155" s="359"/>
      <c r="AM155" s="359"/>
      <c r="AN155" s="359"/>
      <c r="AO155" s="337">
        <f t="shared" si="290"/>
        <v>0</v>
      </c>
      <c r="AP155" s="325">
        <f t="shared" si="287"/>
        <v>0</v>
      </c>
      <c r="AQ155" s="360"/>
      <c r="AR155" s="352">
        <f t="shared" si="288"/>
        <v>0</v>
      </c>
    </row>
    <row r="156" spans="1:44">
      <c r="A156" s="308"/>
      <c r="B156" s="309"/>
      <c r="C156" s="324" t="s">
        <v>786</v>
      </c>
      <c r="D156" s="325"/>
      <c r="E156" s="359"/>
      <c r="F156" s="359"/>
      <c r="G156" s="359"/>
      <c r="H156" s="359"/>
      <c r="I156" s="359"/>
      <c r="J156" s="359"/>
      <c r="K156" s="359"/>
      <c r="L156" s="359"/>
      <c r="M156" s="359"/>
      <c r="N156" s="359"/>
      <c r="O156" s="359"/>
      <c r="P156" s="359"/>
      <c r="Q156" s="359"/>
      <c r="R156" s="359"/>
      <c r="S156" s="359"/>
      <c r="T156" s="359"/>
      <c r="U156" s="359"/>
      <c r="V156" s="359"/>
      <c r="W156" s="337">
        <f t="shared" si="289"/>
        <v>0</v>
      </c>
      <c r="X156" s="359"/>
      <c r="Y156" s="359"/>
      <c r="Z156" s="359"/>
      <c r="AA156" s="359"/>
      <c r="AB156" s="359"/>
      <c r="AC156" s="359"/>
      <c r="AD156" s="359"/>
      <c r="AE156" s="359"/>
      <c r="AF156" s="359"/>
      <c r="AG156" s="359"/>
      <c r="AH156" s="359"/>
      <c r="AI156" s="359"/>
      <c r="AJ156" s="359"/>
      <c r="AK156" s="359"/>
      <c r="AL156" s="359"/>
      <c r="AM156" s="359"/>
      <c r="AN156" s="359"/>
      <c r="AO156" s="337">
        <f t="shared" si="290"/>
        <v>0</v>
      </c>
      <c r="AP156" s="325">
        <f t="shared" si="287"/>
        <v>0</v>
      </c>
      <c r="AQ156" s="360"/>
      <c r="AR156" s="352">
        <f t="shared" si="288"/>
        <v>0</v>
      </c>
    </row>
    <row r="157" spans="1:44">
      <c r="A157" s="308"/>
      <c r="B157" s="309"/>
      <c r="C157" s="324" t="s">
        <v>790</v>
      </c>
      <c r="D157" s="325"/>
      <c r="E157" s="359"/>
      <c r="F157" s="359"/>
      <c r="G157" s="359"/>
      <c r="H157" s="359"/>
      <c r="I157" s="359"/>
      <c r="J157" s="359"/>
      <c r="K157" s="359"/>
      <c r="L157" s="359"/>
      <c r="M157" s="359"/>
      <c r="N157" s="359"/>
      <c r="O157" s="359"/>
      <c r="P157" s="359"/>
      <c r="Q157" s="359"/>
      <c r="R157" s="359"/>
      <c r="S157" s="359"/>
      <c r="T157" s="359"/>
      <c r="U157" s="359"/>
      <c r="V157" s="359"/>
      <c r="W157" s="337">
        <f t="shared" si="289"/>
        <v>0</v>
      </c>
      <c r="X157" s="359"/>
      <c r="Y157" s="359"/>
      <c r="Z157" s="359"/>
      <c r="AA157" s="359"/>
      <c r="AB157" s="359"/>
      <c r="AC157" s="359"/>
      <c r="AD157" s="359"/>
      <c r="AE157" s="359"/>
      <c r="AF157" s="359"/>
      <c r="AG157" s="359"/>
      <c r="AH157" s="359"/>
      <c r="AI157" s="359"/>
      <c r="AJ157" s="359"/>
      <c r="AK157" s="359"/>
      <c r="AL157" s="359"/>
      <c r="AM157" s="359"/>
      <c r="AN157" s="359"/>
      <c r="AO157" s="337">
        <f t="shared" si="290"/>
        <v>0</v>
      </c>
      <c r="AP157" s="325">
        <f t="shared" si="287"/>
        <v>0</v>
      </c>
      <c r="AQ157" s="360"/>
      <c r="AR157" s="352">
        <f t="shared" si="288"/>
        <v>0</v>
      </c>
    </row>
    <row r="158" spans="1:44">
      <c r="A158" s="308"/>
      <c r="B158" s="309"/>
      <c r="C158" s="324" t="s">
        <v>794</v>
      </c>
      <c r="D158" s="325"/>
      <c r="E158" s="359"/>
      <c r="F158" s="359"/>
      <c r="G158" s="359"/>
      <c r="H158" s="359"/>
      <c r="I158" s="359"/>
      <c r="J158" s="359"/>
      <c r="K158" s="359"/>
      <c r="L158" s="359"/>
      <c r="M158" s="359"/>
      <c r="N158" s="359"/>
      <c r="O158" s="359"/>
      <c r="P158" s="359"/>
      <c r="Q158" s="359"/>
      <c r="R158" s="359"/>
      <c r="S158" s="359"/>
      <c r="T158" s="359"/>
      <c r="U158" s="359"/>
      <c r="V158" s="359"/>
      <c r="W158" s="337">
        <f t="shared" si="289"/>
        <v>0</v>
      </c>
      <c r="X158" s="359"/>
      <c r="Y158" s="359"/>
      <c r="Z158" s="359"/>
      <c r="AA158" s="359"/>
      <c r="AB158" s="359"/>
      <c r="AC158" s="359"/>
      <c r="AD158" s="359"/>
      <c r="AE158" s="359"/>
      <c r="AF158" s="359"/>
      <c r="AG158" s="359"/>
      <c r="AH158" s="359"/>
      <c r="AI158" s="359"/>
      <c r="AJ158" s="359"/>
      <c r="AK158" s="359"/>
      <c r="AL158" s="359"/>
      <c r="AM158" s="359"/>
      <c r="AN158" s="359"/>
      <c r="AO158" s="337">
        <f t="shared" si="290"/>
        <v>0</v>
      </c>
      <c r="AP158" s="325">
        <f t="shared" si="287"/>
        <v>0</v>
      </c>
      <c r="AQ158" s="360"/>
      <c r="AR158" s="352">
        <f t="shared" si="288"/>
        <v>0</v>
      </c>
    </row>
    <row r="159" spans="1:44">
      <c r="A159" s="308"/>
      <c r="B159" s="309"/>
      <c r="C159" s="324" t="s">
        <v>1011</v>
      </c>
      <c r="D159" s="325"/>
      <c r="E159" s="359"/>
      <c r="F159" s="359"/>
      <c r="G159" s="359"/>
      <c r="H159" s="359"/>
      <c r="I159" s="359"/>
      <c r="J159" s="359"/>
      <c r="K159" s="359"/>
      <c r="L159" s="359"/>
      <c r="M159" s="359"/>
      <c r="N159" s="359"/>
      <c r="O159" s="359"/>
      <c r="P159" s="359"/>
      <c r="Q159" s="359"/>
      <c r="R159" s="359"/>
      <c r="S159" s="359"/>
      <c r="T159" s="359"/>
      <c r="U159" s="359"/>
      <c r="V159" s="359"/>
      <c r="W159" s="337">
        <f t="shared" si="289"/>
        <v>0</v>
      </c>
      <c r="X159" s="359"/>
      <c r="Y159" s="359"/>
      <c r="Z159" s="359"/>
      <c r="AA159" s="359"/>
      <c r="AB159" s="359"/>
      <c r="AC159" s="359"/>
      <c r="AD159" s="359"/>
      <c r="AE159" s="359"/>
      <c r="AF159" s="359"/>
      <c r="AG159" s="359"/>
      <c r="AH159" s="359"/>
      <c r="AI159" s="359"/>
      <c r="AJ159" s="359"/>
      <c r="AK159" s="359"/>
      <c r="AL159" s="359"/>
      <c r="AM159" s="359"/>
      <c r="AN159" s="359"/>
      <c r="AO159" s="337">
        <f t="shared" si="290"/>
        <v>0</v>
      </c>
      <c r="AP159" s="325">
        <f t="shared" si="287"/>
        <v>0</v>
      </c>
      <c r="AQ159" s="360"/>
      <c r="AR159" s="352">
        <f t="shared" si="288"/>
        <v>0</v>
      </c>
    </row>
    <row r="160" spans="1:44">
      <c r="A160" s="308"/>
      <c r="B160" s="309"/>
      <c r="C160" s="324" t="s">
        <v>798</v>
      </c>
      <c r="D160" s="325"/>
      <c r="E160" s="359"/>
      <c r="F160" s="359"/>
      <c r="G160" s="359"/>
      <c r="H160" s="359"/>
      <c r="I160" s="359"/>
      <c r="J160" s="359"/>
      <c r="K160" s="359"/>
      <c r="L160" s="359"/>
      <c r="M160" s="359"/>
      <c r="N160" s="359"/>
      <c r="O160" s="359"/>
      <c r="P160" s="359"/>
      <c r="Q160" s="359"/>
      <c r="R160" s="359"/>
      <c r="S160" s="359"/>
      <c r="T160" s="359"/>
      <c r="U160" s="359"/>
      <c r="V160" s="359"/>
      <c r="W160" s="337">
        <f t="shared" si="289"/>
        <v>0</v>
      </c>
      <c r="X160" s="359"/>
      <c r="Y160" s="359"/>
      <c r="Z160" s="359"/>
      <c r="AA160" s="359"/>
      <c r="AB160" s="359"/>
      <c r="AC160" s="359"/>
      <c r="AD160" s="359"/>
      <c r="AE160" s="359"/>
      <c r="AF160" s="359"/>
      <c r="AG160" s="359"/>
      <c r="AH160" s="359"/>
      <c r="AI160" s="359"/>
      <c r="AJ160" s="359"/>
      <c r="AK160" s="359"/>
      <c r="AL160" s="359"/>
      <c r="AM160" s="359"/>
      <c r="AN160" s="359"/>
      <c r="AO160" s="337">
        <f t="shared" si="290"/>
        <v>0</v>
      </c>
      <c r="AP160" s="325">
        <f t="shared" si="287"/>
        <v>0</v>
      </c>
      <c r="AQ160" s="360"/>
      <c r="AR160" s="352">
        <f t="shared" si="288"/>
        <v>0</v>
      </c>
    </row>
    <row r="161" spans="1:44">
      <c r="A161" s="308"/>
      <c r="B161" s="309"/>
      <c r="C161" s="324" t="s">
        <v>802</v>
      </c>
      <c r="D161" s="325"/>
      <c r="E161" s="359"/>
      <c r="F161" s="359"/>
      <c r="G161" s="359"/>
      <c r="H161" s="359"/>
      <c r="I161" s="359"/>
      <c r="J161" s="359"/>
      <c r="K161" s="359"/>
      <c r="L161" s="359"/>
      <c r="M161" s="359"/>
      <c r="N161" s="359"/>
      <c r="O161" s="359"/>
      <c r="P161" s="359"/>
      <c r="Q161" s="359"/>
      <c r="R161" s="359"/>
      <c r="S161" s="359"/>
      <c r="T161" s="359"/>
      <c r="U161" s="359"/>
      <c r="V161" s="359"/>
      <c r="W161" s="337">
        <f t="shared" si="289"/>
        <v>0</v>
      </c>
      <c r="X161" s="359"/>
      <c r="Y161" s="359"/>
      <c r="Z161" s="359"/>
      <c r="AA161" s="359"/>
      <c r="AB161" s="359"/>
      <c r="AC161" s="359"/>
      <c r="AD161" s="359"/>
      <c r="AE161" s="359"/>
      <c r="AF161" s="359"/>
      <c r="AG161" s="359"/>
      <c r="AH161" s="359"/>
      <c r="AI161" s="359"/>
      <c r="AJ161" s="359"/>
      <c r="AK161" s="359"/>
      <c r="AL161" s="359"/>
      <c r="AM161" s="359"/>
      <c r="AN161" s="359"/>
      <c r="AO161" s="337">
        <f t="shared" si="290"/>
        <v>0</v>
      </c>
      <c r="AP161" s="325">
        <f t="shared" si="287"/>
        <v>0</v>
      </c>
      <c r="AQ161" s="360"/>
      <c r="AR161" s="352">
        <f t="shared" si="288"/>
        <v>0</v>
      </c>
    </row>
    <row r="162" spans="1:44">
      <c r="A162" s="308"/>
      <c r="B162" s="309"/>
      <c r="C162" s="324" t="s">
        <v>1012</v>
      </c>
      <c r="D162" s="325"/>
      <c r="E162" s="359"/>
      <c r="F162" s="359"/>
      <c r="G162" s="359"/>
      <c r="H162" s="359"/>
      <c r="I162" s="359"/>
      <c r="J162" s="359"/>
      <c r="K162" s="359"/>
      <c r="L162" s="359"/>
      <c r="M162" s="359"/>
      <c r="N162" s="359"/>
      <c r="O162" s="359"/>
      <c r="P162" s="359"/>
      <c r="Q162" s="359"/>
      <c r="R162" s="359"/>
      <c r="S162" s="359"/>
      <c r="T162" s="359"/>
      <c r="U162" s="359"/>
      <c r="V162" s="359"/>
      <c r="W162" s="337">
        <f t="shared" si="289"/>
        <v>0</v>
      </c>
      <c r="X162" s="359"/>
      <c r="Y162" s="359"/>
      <c r="Z162" s="359"/>
      <c r="AA162" s="359"/>
      <c r="AB162" s="359"/>
      <c r="AC162" s="359"/>
      <c r="AD162" s="359"/>
      <c r="AE162" s="359"/>
      <c r="AF162" s="359"/>
      <c r="AG162" s="359"/>
      <c r="AH162" s="359"/>
      <c r="AI162" s="359"/>
      <c r="AJ162" s="359"/>
      <c r="AK162" s="359"/>
      <c r="AL162" s="359"/>
      <c r="AM162" s="359"/>
      <c r="AN162" s="359"/>
      <c r="AO162" s="337">
        <f t="shared" si="290"/>
        <v>0</v>
      </c>
      <c r="AP162" s="325">
        <f t="shared" si="287"/>
        <v>0</v>
      </c>
      <c r="AQ162" s="360"/>
      <c r="AR162" s="352">
        <f t="shared" si="288"/>
        <v>0</v>
      </c>
    </row>
    <row r="163" spans="1:44">
      <c r="A163" s="308"/>
      <c r="B163" s="309"/>
      <c r="C163" s="324" t="s">
        <v>1013</v>
      </c>
      <c r="D163" s="325"/>
      <c r="E163" s="359"/>
      <c r="F163" s="359"/>
      <c r="G163" s="359"/>
      <c r="H163" s="359"/>
      <c r="I163" s="359"/>
      <c r="J163" s="359"/>
      <c r="K163" s="359"/>
      <c r="L163" s="359"/>
      <c r="M163" s="359"/>
      <c r="N163" s="359"/>
      <c r="O163" s="359"/>
      <c r="P163" s="359"/>
      <c r="Q163" s="359"/>
      <c r="R163" s="359"/>
      <c r="S163" s="359"/>
      <c r="T163" s="359"/>
      <c r="U163" s="359"/>
      <c r="V163" s="359"/>
      <c r="W163" s="337">
        <f t="shared" si="289"/>
        <v>0</v>
      </c>
      <c r="X163" s="359"/>
      <c r="Y163" s="359"/>
      <c r="Z163" s="359"/>
      <c r="AA163" s="359"/>
      <c r="AB163" s="359"/>
      <c r="AC163" s="359"/>
      <c r="AD163" s="359"/>
      <c r="AE163" s="359"/>
      <c r="AF163" s="359"/>
      <c r="AG163" s="359"/>
      <c r="AH163" s="359"/>
      <c r="AI163" s="359"/>
      <c r="AJ163" s="359"/>
      <c r="AK163" s="359"/>
      <c r="AL163" s="359"/>
      <c r="AM163" s="359"/>
      <c r="AN163" s="359"/>
      <c r="AO163" s="337">
        <f t="shared" si="290"/>
        <v>0</v>
      </c>
      <c r="AP163" s="325">
        <f t="shared" si="287"/>
        <v>0</v>
      </c>
      <c r="AQ163" s="360"/>
      <c r="AR163" s="352">
        <f t="shared" si="288"/>
        <v>0</v>
      </c>
    </row>
    <row r="164" spans="1:44">
      <c r="A164" s="308"/>
      <c r="B164" s="309"/>
      <c r="C164" s="324" t="s">
        <v>1014</v>
      </c>
      <c r="D164" s="325"/>
      <c r="E164" s="359"/>
      <c r="F164" s="359"/>
      <c r="G164" s="359"/>
      <c r="H164" s="359"/>
      <c r="I164" s="359"/>
      <c r="J164" s="359"/>
      <c r="K164" s="359"/>
      <c r="L164" s="359"/>
      <c r="M164" s="359"/>
      <c r="N164" s="359"/>
      <c r="O164" s="359"/>
      <c r="P164" s="359"/>
      <c r="Q164" s="359"/>
      <c r="R164" s="359"/>
      <c r="S164" s="359"/>
      <c r="T164" s="359"/>
      <c r="U164" s="359"/>
      <c r="V164" s="359"/>
      <c r="W164" s="337">
        <f t="shared" si="289"/>
        <v>0</v>
      </c>
      <c r="X164" s="359"/>
      <c r="Y164" s="359"/>
      <c r="Z164" s="359"/>
      <c r="AA164" s="359"/>
      <c r="AB164" s="359"/>
      <c r="AC164" s="359"/>
      <c r="AD164" s="359"/>
      <c r="AE164" s="359"/>
      <c r="AF164" s="359"/>
      <c r="AG164" s="359"/>
      <c r="AH164" s="359"/>
      <c r="AI164" s="359"/>
      <c r="AJ164" s="359"/>
      <c r="AK164" s="359"/>
      <c r="AL164" s="359"/>
      <c r="AM164" s="359"/>
      <c r="AN164" s="359"/>
      <c r="AO164" s="337">
        <f t="shared" si="290"/>
        <v>0</v>
      </c>
      <c r="AP164" s="325">
        <f t="shared" si="287"/>
        <v>0</v>
      </c>
      <c r="AQ164" s="360"/>
      <c r="AR164" s="352">
        <f t="shared" si="288"/>
        <v>0</v>
      </c>
    </row>
    <row r="165" spans="1:44">
      <c r="A165" s="308"/>
      <c r="B165" s="309"/>
      <c r="C165" s="324" t="s">
        <v>808</v>
      </c>
      <c r="D165" s="325"/>
      <c r="E165" s="359"/>
      <c r="F165" s="359"/>
      <c r="G165" s="359"/>
      <c r="H165" s="359"/>
      <c r="I165" s="359"/>
      <c r="J165" s="359"/>
      <c r="K165" s="359"/>
      <c r="L165" s="359"/>
      <c r="M165" s="359"/>
      <c r="N165" s="359"/>
      <c r="O165" s="359"/>
      <c r="P165" s="359"/>
      <c r="Q165" s="359"/>
      <c r="R165" s="359"/>
      <c r="S165" s="359"/>
      <c r="T165" s="359"/>
      <c r="U165" s="359"/>
      <c r="V165" s="359"/>
      <c r="W165" s="337">
        <f t="shared" si="289"/>
        <v>0</v>
      </c>
      <c r="X165" s="359"/>
      <c r="Y165" s="359"/>
      <c r="Z165" s="359"/>
      <c r="AA165" s="359"/>
      <c r="AB165" s="359"/>
      <c r="AC165" s="359"/>
      <c r="AD165" s="359"/>
      <c r="AE165" s="359"/>
      <c r="AF165" s="359"/>
      <c r="AG165" s="359"/>
      <c r="AH165" s="359"/>
      <c r="AI165" s="359"/>
      <c r="AJ165" s="359"/>
      <c r="AK165" s="359"/>
      <c r="AL165" s="359"/>
      <c r="AM165" s="359"/>
      <c r="AN165" s="359"/>
      <c r="AO165" s="337">
        <f t="shared" si="290"/>
        <v>0</v>
      </c>
      <c r="AP165" s="325">
        <f t="shared" si="287"/>
        <v>0</v>
      </c>
      <c r="AQ165" s="360"/>
      <c r="AR165" s="352">
        <f t="shared" si="288"/>
        <v>0</v>
      </c>
    </row>
    <row r="166" spans="1:44">
      <c r="A166" s="308"/>
      <c r="B166" s="309"/>
      <c r="C166" s="324" t="s">
        <v>1015</v>
      </c>
      <c r="D166" s="325"/>
      <c r="E166" s="359"/>
      <c r="F166" s="359"/>
      <c r="G166" s="359"/>
      <c r="H166" s="359"/>
      <c r="I166" s="359"/>
      <c r="J166" s="359"/>
      <c r="K166" s="359"/>
      <c r="L166" s="359"/>
      <c r="M166" s="359"/>
      <c r="N166" s="359"/>
      <c r="O166" s="359"/>
      <c r="P166" s="359"/>
      <c r="Q166" s="359"/>
      <c r="R166" s="359"/>
      <c r="S166" s="359"/>
      <c r="T166" s="359"/>
      <c r="U166" s="359"/>
      <c r="V166" s="359"/>
      <c r="W166" s="337">
        <f t="shared" si="289"/>
        <v>0</v>
      </c>
      <c r="X166" s="359"/>
      <c r="Y166" s="359"/>
      <c r="Z166" s="359"/>
      <c r="AA166" s="359"/>
      <c r="AB166" s="359"/>
      <c r="AC166" s="359"/>
      <c r="AD166" s="359"/>
      <c r="AE166" s="359"/>
      <c r="AF166" s="359"/>
      <c r="AG166" s="359"/>
      <c r="AH166" s="359"/>
      <c r="AI166" s="359"/>
      <c r="AJ166" s="359"/>
      <c r="AK166" s="359"/>
      <c r="AL166" s="359"/>
      <c r="AM166" s="359"/>
      <c r="AN166" s="359"/>
      <c r="AO166" s="337">
        <f t="shared" si="290"/>
        <v>0</v>
      </c>
      <c r="AP166" s="325">
        <f t="shared" si="287"/>
        <v>0</v>
      </c>
      <c r="AQ166" s="360"/>
      <c r="AR166" s="352">
        <f t="shared" si="288"/>
        <v>0</v>
      </c>
    </row>
    <row r="167" spans="1:44">
      <c r="A167" s="308"/>
      <c r="B167" s="309"/>
      <c r="C167" s="324" t="s">
        <v>1016</v>
      </c>
      <c r="D167" s="325"/>
      <c r="E167" s="359"/>
      <c r="F167" s="359"/>
      <c r="G167" s="359"/>
      <c r="H167" s="359"/>
      <c r="I167" s="359"/>
      <c r="J167" s="359"/>
      <c r="K167" s="359"/>
      <c r="L167" s="359"/>
      <c r="M167" s="359"/>
      <c r="N167" s="359"/>
      <c r="O167" s="359"/>
      <c r="P167" s="359"/>
      <c r="Q167" s="359"/>
      <c r="R167" s="359"/>
      <c r="S167" s="359"/>
      <c r="T167" s="359"/>
      <c r="U167" s="359"/>
      <c r="V167" s="359"/>
      <c r="W167" s="337">
        <f t="shared" si="289"/>
        <v>0</v>
      </c>
      <c r="X167" s="359"/>
      <c r="Y167" s="359"/>
      <c r="Z167" s="359"/>
      <c r="AA167" s="359"/>
      <c r="AB167" s="359"/>
      <c r="AC167" s="359"/>
      <c r="AD167" s="359"/>
      <c r="AE167" s="359"/>
      <c r="AF167" s="359"/>
      <c r="AG167" s="359"/>
      <c r="AH167" s="359"/>
      <c r="AI167" s="359"/>
      <c r="AJ167" s="359"/>
      <c r="AK167" s="359"/>
      <c r="AL167" s="359"/>
      <c r="AM167" s="359"/>
      <c r="AN167" s="359"/>
      <c r="AO167" s="337">
        <f t="shared" si="290"/>
        <v>0</v>
      </c>
      <c r="AP167" s="325">
        <f t="shared" si="287"/>
        <v>0</v>
      </c>
      <c r="AQ167" s="360"/>
      <c r="AR167" s="352">
        <f t="shared" si="288"/>
        <v>0</v>
      </c>
    </row>
    <row r="168" spans="1:44">
      <c r="A168" s="308"/>
      <c r="B168" s="309"/>
      <c r="C168" s="324" t="s">
        <v>812</v>
      </c>
      <c r="D168" s="325"/>
      <c r="E168" s="359"/>
      <c r="F168" s="359"/>
      <c r="G168" s="359"/>
      <c r="H168" s="359"/>
      <c r="I168" s="359"/>
      <c r="J168" s="359"/>
      <c r="K168" s="359"/>
      <c r="L168" s="359"/>
      <c r="M168" s="359"/>
      <c r="N168" s="359"/>
      <c r="O168" s="359"/>
      <c r="P168" s="359"/>
      <c r="Q168" s="359"/>
      <c r="R168" s="359"/>
      <c r="S168" s="359"/>
      <c r="T168" s="359"/>
      <c r="U168" s="359"/>
      <c r="V168" s="359"/>
      <c r="W168" s="337">
        <f t="shared" si="289"/>
        <v>0</v>
      </c>
      <c r="X168" s="359"/>
      <c r="Y168" s="359"/>
      <c r="Z168" s="359"/>
      <c r="AA168" s="359"/>
      <c r="AB168" s="359"/>
      <c r="AC168" s="359"/>
      <c r="AD168" s="359"/>
      <c r="AE168" s="359"/>
      <c r="AF168" s="359"/>
      <c r="AG168" s="359"/>
      <c r="AH168" s="359"/>
      <c r="AI168" s="359"/>
      <c r="AJ168" s="359"/>
      <c r="AK168" s="359"/>
      <c r="AL168" s="359"/>
      <c r="AM168" s="359"/>
      <c r="AN168" s="359"/>
      <c r="AO168" s="337">
        <f t="shared" si="290"/>
        <v>0</v>
      </c>
      <c r="AP168" s="325">
        <f t="shared" si="287"/>
        <v>0</v>
      </c>
      <c r="AQ168" s="360"/>
      <c r="AR168" s="352">
        <f t="shared" si="288"/>
        <v>0</v>
      </c>
    </row>
    <row r="169" spans="1:44">
      <c r="A169" s="308"/>
      <c r="B169" s="309"/>
      <c r="C169" s="324" t="s">
        <v>816</v>
      </c>
      <c r="D169" s="325"/>
      <c r="E169" s="359"/>
      <c r="F169" s="359"/>
      <c r="G169" s="359"/>
      <c r="H169" s="359"/>
      <c r="I169" s="359"/>
      <c r="J169" s="359"/>
      <c r="K169" s="359"/>
      <c r="L169" s="359"/>
      <c r="M169" s="359"/>
      <c r="N169" s="359"/>
      <c r="O169" s="359"/>
      <c r="P169" s="359"/>
      <c r="Q169" s="359"/>
      <c r="R169" s="359"/>
      <c r="S169" s="359"/>
      <c r="T169" s="359"/>
      <c r="U169" s="359"/>
      <c r="V169" s="359"/>
      <c r="W169" s="337">
        <f t="shared" si="289"/>
        <v>0</v>
      </c>
      <c r="X169" s="359"/>
      <c r="Y169" s="359"/>
      <c r="Z169" s="359"/>
      <c r="AA169" s="359"/>
      <c r="AB169" s="359"/>
      <c r="AC169" s="359"/>
      <c r="AD169" s="359"/>
      <c r="AE169" s="359"/>
      <c r="AF169" s="359"/>
      <c r="AG169" s="359"/>
      <c r="AH169" s="359"/>
      <c r="AI169" s="359"/>
      <c r="AJ169" s="359"/>
      <c r="AK169" s="359"/>
      <c r="AL169" s="359"/>
      <c r="AM169" s="359"/>
      <c r="AN169" s="359"/>
      <c r="AO169" s="337">
        <f t="shared" si="290"/>
        <v>0</v>
      </c>
      <c r="AP169" s="325">
        <f t="shared" si="287"/>
        <v>0</v>
      </c>
      <c r="AQ169" s="360"/>
      <c r="AR169" s="352">
        <f t="shared" si="288"/>
        <v>0</v>
      </c>
    </row>
    <row r="170" spans="1:44">
      <c r="A170" s="308"/>
      <c r="B170" s="309"/>
      <c r="C170" s="324" t="s">
        <v>820</v>
      </c>
      <c r="D170" s="325"/>
      <c r="E170" s="359"/>
      <c r="F170" s="359"/>
      <c r="G170" s="359"/>
      <c r="H170" s="359"/>
      <c r="I170" s="359"/>
      <c r="J170" s="359"/>
      <c r="K170" s="359"/>
      <c r="L170" s="359"/>
      <c r="M170" s="359"/>
      <c r="N170" s="359"/>
      <c r="O170" s="359"/>
      <c r="P170" s="359"/>
      <c r="Q170" s="359"/>
      <c r="R170" s="359"/>
      <c r="S170" s="359"/>
      <c r="T170" s="359"/>
      <c r="U170" s="359"/>
      <c r="V170" s="359"/>
      <c r="W170" s="337">
        <f t="shared" si="289"/>
        <v>0</v>
      </c>
      <c r="X170" s="359"/>
      <c r="Y170" s="359"/>
      <c r="Z170" s="359"/>
      <c r="AA170" s="359"/>
      <c r="AB170" s="359"/>
      <c r="AC170" s="359"/>
      <c r="AD170" s="359"/>
      <c r="AE170" s="359"/>
      <c r="AF170" s="359"/>
      <c r="AG170" s="359"/>
      <c r="AH170" s="359"/>
      <c r="AI170" s="359"/>
      <c r="AJ170" s="359"/>
      <c r="AK170" s="359"/>
      <c r="AL170" s="359"/>
      <c r="AM170" s="359"/>
      <c r="AN170" s="359"/>
      <c r="AO170" s="337">
        <f t="shared" si="290"/>
        <v>0</v>
      </c>
      <c r="AP170" s="325">
        <f t="shared" si="287"/>
        <v>0</v>
      </c>
      <c r="AQ170" s="360"/>
      <c r="AR170" s="352">
        <f t="shared" si="288"/>
        <v>0</v>
      </c>
    </row>
    <row r="171" spans="1:44">
      <c r="A171" s="308"/>
      <c r="B171" s="309"/>
      <c r="C171" s="324" t="s">
        <v>828</v>
      </c>
      <c r="D171" s="325"/>
      <c r="E171" s="359"/>
      <c r="F171" s="359"/>
      <c r="G171" s="359"/>
      <c r="H171" s="359"/>
      <c r="I171" s="359"/>
      <c r="J171" s="359"/>
      <c r="K171" s="359"/>
      <c r="L171" s="359"/>
      <c r="M171" s="359"/>
      <c r="N171" s="359"/>
      <c r="O171" s="359"/>
      <c r="P171" s="359"/>
      <c r="Q171" s="359"/>
      <c r="R171" s="359"/>
      <c r="S171" s="359"/>
      <c r="T171" s="359"/>
      <c r="U171" s="359"/>
      <c r="V171" s="359"/>
      <c r="W171" s="337">
        <f t="shared" si="289"/>
        <v>0</v>
      </c>
      <c r="X171" s="359"/>
      <c r="Y171" s="359"/>
      <c r="Z171" s="359"/>
      <c r="AA171" s="359"/>
      <c r="AB171" s="359"/>
      <c r="AC171" s="359"/>
      <c r="AD171" s="359"/>
      <c r="AE171" s="359"/>
      <c r="AF171" s="359"/>
      <c r="AG171" s="359"/>
      <c r="AH171" s="359"/>
      <c r="AI171" s="359"/>
      <c r="AJ171" s="359"/>
      <c r="AK171" s="359"/>
      <c r="AL171" s="359"/>
      <c r="AM171" s="359"/>
      <c r="AN171" s="359"/>
      <c r="AO171" s="337">
        <f t="shared" si="290"/>
        <v>0</v>
      </c>
      <c r="AP171" s="325">
        <f t="shared" si="287"/>
        <v>0</v>
      </c>
      <c r="AQ171" s="360"/>
      <c r="AR171" s="352">
        <f t="shared" si="288"/>
        <v>0</v>
      </c>
    </row>
    <row r="172" spans="1:44">
      <c r="A172" s="308"/>
      <c r="B172" s="309"/>
      <c r="C172" s="322" t="s">
        <v>831</v>
      </c>
      <c r="D172" s="323"/>
      <c r="E172" s="323">
        <f>SUM(E173:E177)</f>
        <v>0</v>
      </c>
      <c r="F172" s="323">
        <f t="shared" ref="F172:X172" si="291">SUM(F173:F177)</f>
        <v>0</v>
      </c>
      <c r="G172" s="323">
        <f t="shared" si="291"/>
        <v>0</v>
      </c>
      <c r="H172" s="323">
        <f t="shared" si="291"/>
        <v>0</v>
      </c>
      <c r="I172" s="323">
        <f t="shared" si="291"/>
        <v>0</v>
      </c>
      <c r="J172" s="323">
        <f t="shared" si="291"/>
        <v>0</v>
      </c>
      <c r="K172" s="323">
        <f t="shared" si="291"/>
        <v>0</v>
      </c>
      <c r="L172" s="323">
        <f t="shared" si="291"/>
        <v>0</v>
      </c>
      <c r="M172" s="323">
        <f t="shared" si="291"/>
        <v>0</v>
      </c>
      <c r="N172" s="323">
        <f t="shared" si="291"/>
        <v>0</v>
      </c>
      <c r="O172" s="323">
        <f t="shared" si="291"/>
        <v>0</v>
      </c>
      <c r="P172" s="323">
        <f t="shared" si="291"/>
        <v>0</v>
      </c>
      <c r="Q172" s="323">
        <f t="shared" si="291"/>
        <v>0</v>
      </c>
      <c r="R172" s="323">
        <f t="shared" si="291"/>
        <v>0</v>
      </c>
      <c r="S172" s="323">
        <f t="shared" si="291"/>
        <v>0</v>
      </c>
      <c r="T172" s="323">
        <f t="shared" si="291"/>
        <v>0</v>
      </c>
      <c r="U172" s="323">
        <f t="shared" si="291"/>
        <v>0</v>
      </c>
      <c r="V172" s="323">
        <f t="shared" si="291"/>
        <v>0</v>
      </c>
      <c r="W172" s="336">
        <f t="shared" si="291"/>
        <v>0</v>
      </c>
      <c r="X172" s="323">
        <f t="shared" si="291"/>
        <v>0</v>
      </c>
      <c r="Y172" s="323">
        <f t="shared" ref="Y172:AO172" si="292">SUM(Y173:Y177)</f>
        <v>0</v>
      </c>
      <c r="Z172" s="323">
        <f t="shared" si="292"/>
        <v>0</v>
      </c>
      <c r="AA172" s="323">
        <f t="shared" si="292"/>
        <v>0</v>
      </c>
      <c r="AB172" s="323">
        <f t="shared" si="292"/>
        <v>0</v>
      </c>
      <c r="AC172" s="323">
        <f t="shared" si="292"/>
        <v>0</v>
      </c>
      <c r="AD172" s="323">
        <f t="shared" si="292"/>
        <v>0</v>
      </c>
      <c r="AE172" s="323">
        <f t="shared" si="292"/>
        <v>0</v>
      </c>
      <c r="AF172" s="323">
        <f t="shared" si="292"/>
        <v>0</v>
      </c>
      <c r="AG172" s="323">
        <f t="shared" si="292"/>
        <v>0</v>
      </c>
      <c r="AH172" s="323">
        <f t="shared" si="292"/>
        <v>0</v>
      </c>
      <c r="AI172" s="323">
        <f t="shared" si="292"/>
        <v>0</v>
      </c>
      <c r="AJ172" s="323">
        <f t="shared" si="292"/>
        <v>0</v>
      </c>
      <c r="AK172" s="323">
        <f t="shared" si="292"/>
        <v>0</v>
      </c>
      <c r="AL172" s="323">
        <f t="shared" si="292"/>
        <v>0</v>
      </c>
      <c r="AM172" s="323">
        <f t="shared" si="292"/>
        <v>0</v>
      </c>
      <c r="AN172" s="323">
        <f t="shared" si="292"/>
        <v>0</v>
      </c>
      <c r="AO172" s="336">
        <f t="shared" si="292"/>
        <v>0</v>
      </c>
      <c r="AP172" s="323">
        <f t="shared" ref="AP172:AR172" si="293">SUM(AP173:AP177)</f>
        <v>0</v>
      </c>
      <c r="AQ172" s="350">
        <f t="shared" si="293"/>
        <v>0</v>
      </c>
      <c r="AR172" s="351">
        <f t="shared" si="293"/>
        <v>0</v>
      </c>
    </row>
    <row r="173" spans="1:44">
      <c r="A173" s="308"/>
      <c r="B173" s="309"/>
      <c r="C173" s="324" t="s">
        <v>835</v>
      </c>
      <c r="D173" s="325"/>
      <c r="E173" s="359"/>
      <c r="F173" s="359"/>
      <c r="G173" s="359"/>
      <c r="H173" s="359"/>
      <c r="I173" s="359"/>
      <c r="J173" s="359"/>
      <c r="K173" s="359"/>
      <c r="L173" s="359"/>
      <c r="M173" s="359"/>
      <c r="N173" s="359"/>
      <c r="O173" s="359"/>
      <c r="P173" s="359"/>
      <c r="Q173" s="359"/>
      <c r="R173" s="359"/>
      <c r="S173" s="359"/>
      <c r="T173" s="359"/>
      <c r="U173" s="359"/>
      <c r="V173" s="359"/>
      <c r="W173" s="337">
        <f>SUM(E173:V173)</f>
        <v>0</v>
      </c>
      <c r="X173" s="359"/>
      <c r="Y173" s="359"/>
      <c r="Z173" s="359"/>
      <c r="AA173" s="359"/>
      <c r="AB173" s="359"/>
      <c r="AC173" s="359"/>
      <c r="AD173" s="359"/>
      <c r="AE173" s="359"/>
      <c r="AF173" s="359"/>
      <c r="AG173" s="359"/>
      <c r="AH173" s="359"/>
      <c r="AI173" s="359"/>
      <c r="AJ173" s="359"/>
      <c r="AK173" s="359"/>
      <c r="AL173" s="359"/>
      <c r="AM173" s="359"/>
      <c r="AN173" s="359"/>
      <c r="AO173" s="337">
        <f>SUM(X173:AN173)</f>
        <v>0</v>
      </c>
      <c r="AP173" s="325">
        <f>+D173+W173-AO173</f>
        <v>0</v>
      </c>
      <c r="AQ173" s="360"/>
      <c r="AR173" s="352">
        <f t="shared" ref="AR173:AR177" si="294">+AP173-AQ173</f>
        <v>0</v>
      </c>
    </row>
    <row r="174" spans="1:44">
      <c r="A174" s="308"/>
      <c r="B174" s="309"/>
      <c r="C174" s="324" t="s">
        <v>1017</v>
      </c>
      <c r="D174" s="325"/>
      <c r="E174" s="359"/>
      <c r="F174" s="359"/>
      <c r="G174" s="359"/>
      <c r="H174" s="359"/>
      <c r="I174" s="359"/>
      <c r="J174" s="359"/>
      <c r="K174" s="359"/>
      <c r="L174" s="359"/>
      <c r="M174" s="359"/>
      <c r="N174" s="359"/>
      <c r="O174" s="359"/>
      <c r="P174" s="359"/>
      <c r="Q174" s="359"/>
      <c r="R174" s="359"/>
      <c r="S174" s="359"/>
      <c r="T174" s="359"/>
      <c r="U174" s="359"/>
      <c r="V174" s="359"/>
      <c r="W174" s="337">
        <f t="shared" ref="W174:W177" si="295">SUM(E174:V174)</f>
        <v>0</v>
      </c>
      <c r="X174" s="359"/>
      <c r="Y174" s="359"/>
      <c r="Z174" s="359"/>
      <c r="AA174" s="359"/>
      <c r="AB174" s="359"/>
      <c r="AC174" s="359"/>
      <c r="AD174" s="359"/>
      <c r="AE174" s="359"/>
      <c r="AF174" s="359"/>
      <c r="AG174" s="359"/>
      <c r="AH174" s="359"/>
      <c r="AI174" s="359"/>
      <c r="AJ174" s="359"/>
      <c r="AK174" s="359"/>
      <c r="AL174" s="359"/>
      <c r="AM174" s="359"/>
      <c r="AN174" s="359"/>
      <c r="AO174" s="337">
        <f t="shared" ref="AO174:AO177" si="296">SUM(X174:AN174)</f>
        <v>0</v>
      </c>
      <c r="AP174" s="325">
        <f>+D174+W174-AO174</f>
        <v>0</v>
      </c>
      <c r="AQ174" s="360"/>
      <c r="AR174" s="352">
        <f t="shared" si="294"/>
        <v>0</v>
      </c>
    </row>
    <row r="175" spans="1:44">
      <c r="A175" s="308"/>
      <c r="B175" s="309"/>
      <c r="C175" s="324" t="s">
        <v>838</v>
      </c>
      <c r="D175" s="325"/>
      <c r="E175" s="359"/>
      <c r="F175" s="359"/>
      <c r="G175" s="359"/>
      <c r="H175" s="359"/>
      <c r="I175" s="359"/>
      <c r="J175" s="359"/>
      <c r="K175" s="359"/>
      <c r="L175" s="359"/>
      <c r="M175" s="359"/>
      <c r="N175" s="359"/>
      <c r="O175" s="359"/>
      <c r="P175" s="359"/>
      <c r="Q175" s="359"/>
      <c r="R175" s="359"/>
      <c r="S175" s="359"/>
      <c r="T175" s="359"/>
      <c r="U175" s="359"/>
      <c r="V175" s="359"/>
      <c r="W175" s="337">
        <f t="shared" si="295"/>
        <v>0</v>
      </c>
      <c r="X175" s="359"/>
      <c r="Y175" s="359"/>
      <c r="Z175" s="359"/>
      <c r="AA175" s="359"/>
      <c r="AB175" s="359"/>
      <c r="AC175" s="359"/>
      <c r="AD175" s="359"/>
      <c r="AE175" s="359"/>
      <c r="AF175" s="359"/>
      <c r="AG175" s="359"/>
      <c r="AH175" s="359"/>
      <c r="AI175" s="359"/>
      <c r="AJ175" s="359"/>
      <c r="AK175" s="359"/>
      <c r="AL175" s="359"/>
      <c r="AM175" s="359"/>
      <c r="AN175" s="359"/>
      <c r="AO175" s="337">
        <f t="shared" si="296"/>
        <v>0</v>
      </c>
      <c r="AP175" s="325">
        <f>+D175+W175-AO175</f>
        <v>0</v>
      </c>
      <c r="AQ175" s="360"/>
      <c r="AR175" s="352">
        <f t="shared" si="294"/>
        <v>0</v>
      </c>
    </row>
    <row r="176" spans="1:44">
      <c r="A176" s="308"/>
      <c r="B176" s="309"/>
      <c r="C176" s="324" t="s">
        <v>842</v>
      </c>
      <c r="D176" s="325"/>
      <c r="E176" s="359"/>
      <c r="F176" s="359"/>
      <c r="G176" s="359"/>
      <c r="H176" s="359"/>
      <c r="I176" s="359"/>
      <c r="J176" s="359"/>
      <c r="K176" s="359"/>
      <c r="L176" s="359"/>
      <c r="M176" s="359"/>
      <c r="N176" s="359"/>
      <c r="O176" s="359"/>
      <c r="P176" s="359"/>
      <c r="Q176" s="359"/>
      <c r="R176" s="359"/>
      <c r="S176" s="359"/>
      <c r="T176" s="359"/>
      <c r="U176" s="359"/>
      <c r="V176" s="359"/>
      <c r="W176" s="337">
        <f t="shared" si="295"/>
        <v>0</v>
      </c>
      <c r="X176" s="359"/>
      <c r="Y176" s="359"/>
      <c r="Z176" s="359"/>
      <c r="AA176" s="359"/>
      <c r="AB176" s="359"/>
      <c r="AC176" s="359"/>
      <c r="AD176" s="359"/>
      <c r="AE176" s="359"/>
      <c r="AF176" s="359"/>
      <c r="AG176" s="359"/>
      <c r="AH176" s="359"/>
      <c r="AI176" s="359"/>
      <c r="AJ176" s="359"/>
      <c r="AK176" s="359"/>
      <c r="AL176" s="359"/>
      <c r="AM176" s="359"/>
      <c r="AN176" s="359"/>
      <c r="AO176" s="337">
        <f t="shared" si="296"/>
        <v>0</v>
      </c>
      <c r="AP176" s="325">
        <f>+D176+W176-AO176</f>
        <v>0</v>
      </c>
      <c r="AQ176" s="360"/>
      <c r="AR176" s="352">
        <f t="shared" si="294"/>
        <v>0</v>
      </c>
    </row>
    <row r="177" spans="1:44">
      <c r="A177" s="308"/>
      <c r="B177" s="309"/>
      <c r="C177" s="324" t="s">
        <v>845</v>
      </c>
      <c r="D177" s="325"/>
      <c r="E177" s="359"/>
      <c r="F177" s="359"/>
      <c r="G177" s="359"/>
      <c r="H177" s="359"/>
      <c r="I177" s="359"/>
      <c r="J177" s="359"/>
      <c r="K177" s="359"/>
      <c r="L177" s="359"/>
      <c r="M177" s="359"/>
      <c r="N177" s="359"/>
      <c r="O177" s="359"/>
      <c r="P177" s="359"/>
      <c r="Q177" s="359"/>
      <c r="R177" s="359"/>
      <c r="S177" s="359"/>
      <c r="T177" s="359"/>
      <c r="U177" s="359"/>
      <c r="V177" s="359"/>
      <c r="W177" s="337">
        <f t="shared" si="295"/>
        <v>0</v>
      </c>
      <c r="X177" s="359"/>
      <c r="Y177" s="359"/>
      <c r="Z177" s="359"/>
      <c r="AA177" s="359"/>
      <c r="AB177" s="359"/>
      <c r="AC177" s="359"/>
      <c r="AD177" s="359"/>
      <c r="AE177" s="359"/>
      <c r="AF177" s="359"/>
      <c r="AG177" s="359"/>
      <c r="AH177" s="359"/>
      <c r="AI177" s="359"/>
      <c r="AJ177" s="359"/>
      <c r="AK177" s="359"/>
      <c r="AL177" s="359"/>
      <c r="AM177" s="359"/>
      <c r="AN177" s="359"/>
      <c r="AO177" s="337">
        <f t="shared" si="296"/>
        <v>0</v>
      </c>
      <c r="AP177" s="325">
        <f>+D177+W177-AO177</f>
        <v>0</v>
      </c>
      <c r="AQ177" s="360"/>
      <c r="AR177" s="352">
        <f t="shared" si="294"/>
        <v>0</v>
      </c>
    </row>
    <row r="178" spans="1:44">
      <c r="A178" s="308"/>
      <c r="B178" s="309"/>
      <c r="C178" s="322" t="s">
        <v>849</v>
      </c>
      <c r="D178" s="323"/>
      <c r="E178" s="323">
        <f>SUM(E179:E183)</f>
        <v>0</v>
      </c>
      <c r="F178" s="323">
        <f t="shared" ref="F178:T178" si="297">SUM(F179:F183)</f>
        <v>0</v>
      </c>
      <c r="G178" s="323">
        <f t="shared" si="297"/>
        <v>0</v>
      </c>
      <c r="H178" s="323">
        <f t="shared" si="297"/>
        <v>0</v>
      </c>
      <c r="I178" s="323">
        <f t="shared" si="297"/>
        <v>0</v>
      </c>
      <c r="J178" s="323">
        <f t="shared" si="297"/>
        <v>0</v>
      </c>
      <c r="K178" s="323">
        <f t="shared" si="297"/>
        <v>0</v>
      </c>
      <c r="L178" s="323">
        <f t="shared" si="297"/>
        <v>0</v>
      </c>
      <c r="M178" s="323">
        <f t="shared" si="297"/>
        <v>0</v>
      </c>
      <c r="N178" s="323">
        <f t="shared" si="297"/>
        <v>0</v>
      </c>
      <c r="O178" s="323">
        <f t="shared" si="297"/>
        <v>0</v>
      </c>
      <c r="P178" s="323">
        <f t="shared" si="297"/>
        <v>0</v>
      </c>
      <c r="Q178" s="323">
        <f t="shared" si="297"/>
        <v>0</v>
      </c>
      <c r="R178" s="323">
        <f t="shared" si="297"/>
        <v>0</v>
      </c>
      <c r="S178" s="323">
        <f t="shared" si="297"/>
        <v>0</v>
      </c>
      <c r="T178" s="323">
        <f t="shared" si="297"/>
        <v>0</v>
      </c>
      <c r="U178" s="323"/>
      <c r="V178" s="323">
        <f>SUM(V179:V183)</f>
        <v>0</v>
      </c>
      <c r="W178" s="336">
        <f>SUM(W179:W183)</f>
        <v>0</v>
      </c>
      <c r="X178" s="323">
        <f>SUM(X179:X183)</f>
        <v>0</v>
      </c>
      <c r="Y178" s="323">
        <f t="shared" ref="Y178:AO178" si="298">SUM(Y179:Y183)</f>
        <v>0</v>
      </c>
      <c r="Z178" s="323">
        <f t="shared" si="298"/>
        <v>0</v>
      </c>
      <c r="AA178" s="323">
        <f t="shared" si="298"/>
        <v>0</v>
      </c>
      <c r="AB178" s="323">
        <f t="shared" si="298"/>
        <v>0</v>
      </c>
      <c r="AC178" s="323">
        <f t="shared" si="298"/>
        <v>0</v>
      </c>
      <c r="AD178" s="323">
        <f t="shared" si="298"/>
        <v>0</v>
      </c>
      <c r="AE178" s="323">
        <f t="shared" si="298"/>
        <v>0</v>
      </c>
      <c r="AF178" s="323">
        <f t="shared" si="298"/>
        <v>0</v>
      </c>
      <c r="AG178" s="323">
        <f t="shared" si="298"/>
        <v>0</v>
      </c>
      <c r="AH178" s="323">
        <f t="shared" si="298"/>
        <v>0</v>
      </c>
      <c r="AI178" s="323">
        <f t="shared" si="298"/>
        <v>0</v>
      </c>
      <c r="AJ178" s="323">
        <f t="shared" si="298"/>
        <v>0</v>
      </c>
      <c r="AK178" s="323">
        <f t="shared" si="298"/>
        <v>0</v>
      </c>
      <c r="AL178" s="323">
        <f t="shared" si="298"/>
        <v>0</v>
      </c>
      <c r="AM178" s="323">
        <f t="shared" si="298"/>
        <v>0</v>
      </c>
      <c r="AN178" s="323">
        <f t="shared" si="298"/>
        <v>0</v>
      </c>
      <c r="AO178" s="336">
        <f t="shared" si="298"/>
        <v>0</v>
      </c>
      <c r="AP178" s="323">
        <f t="shared" ref="AP178:AR178" si="299">SUM(AP179:AP183)</f>
        <v>0</v>
      </c>
      <c r="AQ178" s="350">
        <f t="shared" si="299"/>
        <v>0</v>
      </c>
      <c r="AR178" s="351">
        <f t="shared" si="299"/>
        <v>0</v>
      </c>
    </row>
    <row r="179" spans="1:44">
      <c r="A179" s="308"/>
      <c r="B179" s="309"/>
      <c r="C179" s="324" t="s">
        <v>853</v>
      </c>
      <c r="D179" s="325"/>
      <c r="E179" s="359"/>
      <c r="F179" s="359"/>
      <c r="G179" s="359"/>
      <c r="H179" s="359"/>
      <c r="I179" s="359"/>
      <c r="J179" s="359"/>
      <c r="K179" s="359"/>
      <c r="L179" s="359"/>
      <c r="M179" s="359"/>
      <c r="N179" s="359"/>
      <c r="O179" s="359"/>
      <c r="P179" s="359"/>
      <c r="Q179" s="359"/>
      <c r="R179" s="359"/>
      <c r="S179" s="359"/>
      <c r="T179" s="359"/>
      <c r="U179" s="359"/>
      <c r="V179" s="359"/>
      <c r="W179" s="337">
        <f>SUM(E179:V179)</f>
        <v>0</v>
      </c>
      <c r="X179" s="359"/>
      <c r="Y179" s="359"/>
      <c r="Z179" s="359"/>
      <c r="AA179" s="359"/>
      <c r="AB179" s="359"/>
      <c r="AC179" s="359"/>
      <c r="AD179" s="359"/>
      <c r="AE179" s="359"/>
      <c r="AF179" s="359"/>
      <c r="AG179" s="359"/>
      <c r="AH179" s="359"/>
      <c r="AI179" s="359"/>
      <c r="AJ179" s="359"/>
      <c r="AK179" s="359"/>
      <c r="AL179" s="359"/>
      <c r="AM179" s="359"/>
      <c r="AN179" s="359"/>
      <c r="AO179" s="337">
        <f>SUM(X179:AN179)</f>
        <v>0</v>
      </c>
      <c r="AP179" s="325">
        <f>+D179+W179-AO179</f>
        <v>0</v>
      </c>
      <c r="AQ179" s="360"/>
      <c r="AR179" s="352">
        <f t="shared" ref="AR179:AR183" si="300">+AP179-AQ179</f>
        <v>0</v>
      </c>
    </row>
    <row r="180" spans="1:44">
      <c r="A180" s="308"/>
      <c r="B180" s="309"/>
      <c r="C180" s="324" t="s">
        <v>857</v>
      </c>
      <c r="D180" s="325"/>
      <c r="E180" s="359"/>
      <c r="F180" s="359"/>
      <c r="G180" s="359"/>
      <c r="H180" s="359"/>
      <c r="I180" s="359"/>
      <c r="J180" s="359"/>
      <c r="K180" s="359"/>
      <c r="L180" s="359"/>
      <c r="M180" s="359"/>
      <c r="N180" s="359"/>
      <c r="O180" s="359"/>
      <c r="P180" s="359"/>
      <c r="Q180" s="359"/>
      <c r="R180" s="359"/>
      <c r="S180" s="359"/>
      <c r="T180" s="359"/>
      <c r="U180" s="359"/>
      <c r="V180" s="359"/>
      <c r="W180" s="337">
        <f t="shared" ref="W180:W183" si="301">SUM(E180:V180)</f>
        <v>0</v>
      </c>
      <c r="X180" s="359"/>
      <c r="Y180" s="359"/>
      <c r="Z180" s="359"/>
      <c r="AA180" s="359"/>
      <c r="AB180" s="359"/>
      <c r="AC180" s="359"/>
      <c r="AD180" s="359"/>
      <c r="AE180" s="359"/>
      <c r="AF180" s="359"/>
      <c r="AG180" s="359"/>
      <c r="AH180" s="359"/>
      <c r="AI180" s="359"/>
      <c r="AJ180" s="359"/>
      <c r="AK180" s="359"/>
      <c r="AL180" s="359"/>
      <c r="AM180" s="359"/>
      <c r="AN180" s="359"/>
      <c r="AO180" s="337">
        <f t="shared" ref="AO180:AO183" si="302">SUM(X180:AN180)</f>
        <v>0</v>
      </c>
      <c r="AP180" s="325">
        <f>+D180+W180-AO180</f>
        <v>0</v>
      </c>
      <c r="AQ180" s="360"/>
      <c r="AR180" s="352">
        <f t="shared" si="300"/>
        <v>0</v>
      </c>
    </row>
    <row r="181" spans="1:44">
      <c r="A181" s="308"/>
      <c r="B181" s="309"/>
      <c r="C181" s="324" t="s">
        <v>861</v>
      </c>
      <c r="D181" s="325"/>
      <c r="E181" s="359"/>
      <c r="F181" s="359"/>
      <c r="G181" s="359"/>
      <c r="H181" s="359"/>
      <c r="I181" s="359"/>
      <c r="J181" s="359"/>
      <c r="K181" s="359"/>
      <c r="L181" s="359"/>
      <c r="M181" s="359"/>
      <c r="N181" s="359"/>
      <c r="O181" s="359"/>
      <c r="P181" s="359"/>
      <c r="Q181" s="359"/>
      <c r="R181" s="359"/>
      <c r="S181" s="359"/>
      <c r="T181" s="359"/>
      <c r="U181" s="359"/>
      <c r="V181" s="359"/>
      <c r="W181" s="337">
        <f t="shared" si="301"/>
        <v>0</v>
      </c>
      <c r="X181" s="359"/>
      <c r="Y181" s="359"/>
      <c r="Z181" s="359"/>
      <c r="AA181" s="359"/>
      <c r="AB181" s="359"/>
      <c r="AC181" s="359"/>
      <c r="AD181" s="359"/>
      <c r="AE181" s="359"/>
      <c r="AF181" s="359"/>
      <c r="AG181" s="359"/>
      <c r="AH181" s="359"/>
      <c r="AI181" s="359"/>
      <c r="AJ181" s="359"/>
      <c r="AK181" s="359"/>
      <c r="AL181" s="359"/>
      <c r="AM181" s="359"/>
      <c r="AN181" s="359"/>
      <c r="AO181" s="337">
        <f t="shared" si="302"/>
        <v>0</v>
      </c>
      <c r="AP181" s="325">
        <f>+D181+W181-AO181</f>
        <v>0</v>
      </c>
      <c r="AQ181" s="360"/>
      <c r="AR181" s="352">
        <f t="shared" si="300"/>
        <v>0</v>
      </c>
    </row>
    <row r="182" spans="1:44">
      <c r="A182" s="308"/>
      <c r="B182" s="309"/>
      <c r="C182" s="324" t="s">
        <v>865</v>
      </c>
      <c r="D182" s="325"/>
      <c r="E182" s="359"/>
      <c r="F182" s="359"/>
      <c r="G182" s="359"/>
      <c r="H182" s="359"/>
      <c r="I182" s="359"/>
      <c r="J182" s="359"/>
      <c r="K182" s="359"/>
      <c r="L182" s="359"/>
      <c r="M182" s="359"/>
      <c r="N182" s="359"/>
      <c r="O182" s="359"/>
      <c r="P182" s="359"/>
      <c r="Q182" s="359"/>
      <c r="R182" s="359"/>
      <c r="S182" s="359"/>
      <c r="T182" s="359"/>
      <c r="U182" s="359"/>
      <c r="V182" s="359"/>
      <c r="W182" s="337">
        <f t="shared" si="301"/>
        <v>0</v>
      </c>
      <c r="X182" s="359"/>
      <c r="Y182" s="359"/>
      <c r="Z182" s="359"/>
      <c r="AA182" s="359"/>
      <c r="AB182" s="359"/>
      <c r="AC182" s="359"/>
      <c r="AD182" s="359"/>
      <c r="AE182" s="359"/>
      <c r="AF182" s="359"/>
      <c r="AG182" s="359"/>
      <c r="AH182" s="359"/>
      <c r="AI182" s="359"/>
      <c r="AJ182" s="359"/>
      <c r="AK182" s="359"/>
      <c r="AL182" s="359"/>
      <c r="AM182" s="359"/>
      <c r="AN182" s="359"/>
      <c r="AO182" s="337">
        <f t="shared" si="302"/>
        <v>0</v>
      </c>
      <c r="AP182" s="325">
        <f>+D182+W182-AO182</f>
        <v>0</v>
      </c>
      <c r="AQ182" s="360"/>
      <c r="AR182" s="352">
        <f t="shared" si="300"/>
        <v>0</v>
      </c>
    </row>
    <row r="183" spans="1:44">
      <c r="A183" s="308"/>
      <c r="B183" s="309"/>
      <c r="C183" s="324" t="s">
        <v>869</v>
      </c>
      <c r="D183" s="325"/>
      <c r="E183" s="359"/>
      <c r="F183" s="359"/>
      <c r="G183" s="359"/>
      <c r="H183" s="359"/>
      <c r="I183" s="359"/>
      <c r="J183" s="359"/>
      <c r="K183" s="359"/>
      <c r="L183" s="359"/>
      <c r="M183" s="359"/>
      <c r="N183" s="359"/>
      <c r="O183" s="359"/>
      <c r="P183" s="359"/>
      <c r="Q183" s="359"/>
      <c r="R183" s="359"/>
      <c r="S183" s="359"/>
      <c r="T183" s="359"/>
      <c r="U183" s="359"/>
      <c r="V183" s="359"/>
      <c r="W183" s="337">
        <f t="shared" si="301"/>
        <v>0</v>
      </c>
      <c r="X183" s="359"/>
      <c r="Y183" s="359"/>
      <c r="Z183" s="359"/>
      <c r="AA183" s="359"/>
      <c r="AB183" s="359"/>
      <c r="AC183" s="359"/>
      <c r="AD183" s="359"/>
      <c r="AE183" s="359"/>
      <c r="AF183" s="359"/>
      <c r="AG183" s="359"/>
      <c r="AH183" s="359"/>
      <c r="AI183" s="359"/>
      <c r="AJ183" s="359"/>
      <c r="AK183" s="359"/>
      <c r="AL183" s="359"/>
      <c r="AM183" s="359"/>
      <c r="AN183" s="359"/>
      <c r="AO183" s="337">
        <f t="shared" si="302"/>
        <v>0</v>
      </c>
      <c r="AP183" s="325">
        <f>+D183+W183-AO183</f>
        <v>0</v>
      </c>
      <c r="AQ183" s="360"/>
      <c r="AR183" s="352">
        <f t="shared" si="300"/>
        <v>0</v>
      </c>
    </row>
    <row r="184" spans="1:44">
      <c r="A184" s="308"/>
      <c r="B184" s="309"/>
      <c r="C184" s="322" t="s">
        <v>872</v>
      </c>
      <c r="D184" s="323"/>
      <c r="E184" s="323">
        <f>SUM(E185:E193)</f>
        <v>0</v>
      </c>
      <c r="F184" s="323">
        <f t="shared" ref="F184:X184" si="303">SUM(F185:F193)</f>
        <v>0</v>
      </c>
      <c r="G184" s="323">
        <f t="shared" si="303"/>
        <v>0</v>
      </c>
      <c r="H184" s="323">
        <f t="shared" si="303"/>
        <v>0</v>
      </c>
      <c r="I184" s="323">
        <f t="shared" si="303"/>
        <v>0</v>
      </c>
      <c r="J184" s="323">
        <f t="shared" si="303"/>
        <v>0</v>
      </c>
      <c r="K184" s="323">
        <f t="shared" si="303"/>
        <v>0</v>
      </c>
      <c r="L184" s="323">
        <f t="shared" si="303"/>
        <v>0</v>
      </c>
      <c r="M184" s="323">
        <f t="shared" si="303"/>
        <v>0</v>
      </c>
      <c r="N184" s="323">
        <f t="shared" si="303"/>
        <v>0</v>
      </c>
      <c r="O184" s="323">
        <f t="shared" si="303"/>
        <v>0</v>
      </c>
      <c r="P184" s="323">
        <f t="shared" si="303"/>
        <v>0</v>
      </c>
      <c r="Q184" s="323">
        <f t="shared" si="303"/>
        <v>0</v>
      </c>
      <c r="R184" s="323">
        <f t="shared" si="303"/>
        <v>0</v>
      </c>
      <c r="S184" s="323">
        <f t="shared" si="303"/>
        <v>0</v>
      </c>
      <c r="T184" s="323">
        <f t="shared" si="303"/>
        <v>0</v>
      </c>
      <c r="U184" s="323">
        <f t="shared" si="303"/>
        <v>0</v>
      </c>
      <c r="V184" s="323">
        <f t="shared" si="303"/>
        <v>0</v>
      </c>
      <c r="W184" s="336">
        <f t="shared" si="303"/>
        <v>0</v>
      </c>
      <c r="X184" s="323">
        <f t="shared" si="303"/>
        <v>0</v>
      </c>
      <c r="Y184" s="323">
        <f t="shared" ref="Y184:AO184" si="304">SUM(Y185:Y193)</f>
        <v>0</v>
      </c>
      <c r="Z184" s="323">
        <f t="shared" si="304"/>
        <v>0</v>
      </c>
      <c r="AA184" s="323">
        <f t="shared" si="304"/>
        <v>0</v>
      </c>
      <c r="AB184" s="323">
        <f t="shared" si="304"/>
        <v>0</v>
      </c>
      <c r="AC184" s="323">
        <f t="shared" si="304"/>
        <v>0</v>
      </c>
      <c r="AD184" s="323">
        <f t="shared" si="304"/>
        <v>0</v>
      </c>
      <c r="AE184" s="323">
        <f t="shared" si="304"/>
        <v>0</v>
      </c>
      <c r="AF184" s="323">
        <f t="shared" si="304"/>
        <v>0</v>
      </c>
      <c r="AG184" s="323">
        <f t="shared" si="304"/>
        <v>0</v>
      </c>
      <c r="AH184" s="323">
        <f t="shared" si="304"/>
        <v>0</v>
      </c>
      <c r="AI184" s="323">
        <f t="shared" si="304"/>
        <v>0</v>
      </c>
      <c r="AJ184" s="323">
        <f t="shared" si="304"/>
        <v>0</v>
      </c>
      <c r="AK184" s="323">
        <f t="shared" si="304"/>
        <v>0</v>
      </c>
      <c r="AL184" s="323">
        <f t="shared" si="304"/>
        <v>0</v>
      </c>
      <c r="AM184" s="323">
        <f t="shared" si="304"/>
        <v>0</v>
      </c>
      <c r="AN184" s="323">
        <f t="shared" si="304"/>
        <v>0</v>
      </c>
      <c r="AO184" s="336">
        <f t="shared" si="304"/>
        <v>0</v>
      </c>
      <c r="AP184" s="323">
        <f t="shared" ref="AP184:AR184" si="305">SUM(AP185:AP193)</f>
        <v>0</v>
      </c>
      <c r="AQ184" s="350">
        <f t="shared" si="305"/>
        <v>0</v>
      </c>
      <c r="AR184" s="351">
        <f t="shared" si="305"/>
        <v>0</v>
      </c>
    </row>
    <row r="185" spans="1:44">
      <c r="A185" s="308"/>
      <c r="B185" s="309"/>
      <c r="C185" s="324" t="s">
        <v>876</v>
      </c>
      <c r="D185" s="325"/>
      <c r="E185" s="359"/>
      <c r="F185" s="359"/>
      <c r="G185" s="359"/>
      <c r="H185" s="359"/>
      <c r="I185" s="359"/>
      <c r="J185" s="359"/>
      <c r="K185" s="359"/>
      <c r="L185" s="359"/>
      <c r="M185" s="359"/>
      <c r="N185" s="359"/>
      <c r="O185" s="359"/>
      <c r="P185" s="359"/>
      <c r="Q185" s="359"/>
      <c r="R185" s="359"/>
      <c r="S185" s="359"/>
      <c r="T185" s="359"/>
      <c r="U185" s="359"/>
      <c r="V185" s="359"/>
      <c r="W185" s="337">
        <f>SUM(E185:V185)</f>
        <v>0</v>
      </c>
      <c r="X185" s="359"/>
      <c r="Y185" s="359"/>
      <c r="Z185" s="359"/>
      <c r="AA185" s="359"/>
      <c r="AB185" s="359"/>
      <c r="AC185" s="359"/>
      <c r="AD185" s="359"/>
      <c r="AE185" s="359"/>
      <c r="AF185" s="359"/>
      <c r="AG185" s="359"/>
      <c r="AH185" s="359"/>
      <c r="AI185" s="359"/>
      <c r="AJ185" s="359"/>
      <c r="AK185" s="359"/>
      <c r="AL185" s="359"/>
      <c r="AM185" s="359"/>
      <c r="AN185" s="359"/>
      <c r="AO185" s="337">
        <f>SUM(X185:AN185)</f>
        <v>0</v>
      </c>
      <c r="AP185" s="325">
        <f t="shared" ref="AP185:AP193" si="306">+D185+W185-AO185</f>
        <v>0</v>
      </c>
      <c r="AQ185" s="360"/>
      <c r="AR185" s="352">
        <f t="shared" ref="AR185:AR193" si="307">+AP185-AQ185</f>
        <v>0</v>
      </c>
    </row>
    <row r="186" spans="1:44">
      <c r="A186" s="308"/>
      <c r="B186" s="309"/>
      <c r="C186" s="324" t="s">
        <v>880</v>
      </c>
      <c r="D186" s="325"/>
      <c r="E186" s="359"/>
      <c r="F186" s="359"/>
      <c r="G186" s="359"/>
      <c r="H186" s="359"/>
      <c r="I186" s="359"/>
      <c r="J186" s="359"/>
      <c r="K186" s="359"/>
      <c r="L186" s="359"/>
      <c r="M186" s="359"/>
      <c r="N186" s="359"/>
      <c r="O186" s="359"/>
      <c r="P186" s="359"/>
      <c r="Q186" s="359"/>
      <c r="R186" s="359"/>
      <c r="S186" s="359"/>
      <c r="T186" s="359"/>
      <c r="U186" s="359"/>
      <c r="V186" s="359"/>
      <c r="W186" s="337">
        <f t="shared" ref="W186:W193" si="308">SUM(E186:V186)</f>
        <v>0</v>
      </c>
      <c r="X186" s="359"/>
      <c r="Y186" s="359"/>
      <c r="Z186" s="359"/>
      <c r="AA186" s="359"/>
      <c r="AB186" s="359"/>
      <c r="AC186" s="359"/>
      <c r="AD186" s="359"/>
      <c r="AE186" s="359"/>
      <c r="AF186" s="359"/>
      <c r="AG186" s="359"/>
      <c r="AH186" s="359"/>
      <c r="AI186" s="359"/>
      <c r="AJ186" s="359"/>
      <c r="AK186" s="359"/>
      <c r="AL186" s="359"/>
      <c r="AM186" s="359"/>
      <c r="AN186" s="359"/>
      <c r="AO186" s="337">
        <f t="shared" ref="AO186:AO193" si="309">SUM(X186:AN186)</f>
        <v>0</v>
      </c>
      <c r="AP186" s="325">
        <f t="shared" si="306"/>
        <v>0</v>
      </c>
      <c r="AQ186" s="360"/>
      <c r="AR186" s="352">
        <f t="shared" si="307"/>
        <v>0</v>
      </c>
    </row>
    <row r="187" spans="1:44">
      <c r="A187" s="308"/>
      <c r="B187" s="309"/>
      <c r="C187" s="324" t="s">
        <v>884</v>
      </c>
      <c r="D187" s="325"/>
      <c r="E187" s="359"/>
      <c r="F187" s="359"/>
      <c r="G187" s="359"/>
      <c r="H187" s="359"/>
      <c r="I187" s="359"/>
      <c r="J187" s="359"/>
      <c r="K187" s="359"/>
      <c r="L187" s="359"/>
      <c r="M187" s="359"/>
      <c r="N187" s="359"/>
      <c r="O187" s="359"/>
      <c r="P187" s="359"/>
      <c r="Q187" s="359"/>
      <c r="R187" s="359"/>
      <c r="S187" s="359"/>
      <c r="T187" s="359"/>
      <c r="U187" s="359"/>
      <c r="V187" s="359"/>
      <c r="W187" s="337">
        <f t="shared" si="308"/>
        <v>0</v>
      </c>
      <c r="X187" s="359"/>
      <c r="Y187" s="359"/>
      <c r="Z187" s="359"/>
      <c r="AA187" s="359"/>
      <c r="AB187" s="359"/>
      <c r="AC187" s="359"/>
      <c r="AD187" s="359"/>
      <c r="AE187" s="359"/>
      <c r="AF187" s="359"/>
      <c r="AG187" s="359"/>
      <c r="AH187" s="359"/>
      <c r="AI187" s="359"/>
      <c r="AJ187" s="359"/>
      <c r="AK187" s="359"/>
      <c r="AL187" s="359"/>
      <c r="AM187" s="359"/>
      <c r="AN187" s="359"/>
      <c r="AO187" s="337">
        <f t="shared" si="309"/>
        <v>0</v>
      </c>
      <c r="AP187" s="325">
        <f t="shared" si="306"/>
        <v>0</v>
      </c>
      <c r="AQ187" s="360"/>
      <c r="AR187" s="352">
        <f t="shared" si="307"/>
        <v>0</v>
      </c>
    </row>
    <row r="188" spans="1:44">
      <c r="A188" s="308"/>
      <c r="B188" s="309"/>
      <c r="C188" s="324" t="s">
        <v>1018</v>
      </c>
      <c r="D188" s="325"/>
      <c r="E188" s="359"/>
      <c r="F188" s="359"/>
      <c r="G188" s="359"/>
      <c r="H188" s="359"/>
      <c r="I188" s="359"/>
      <c r="J188" s="359"/>
      <c r="K188" s="359"/>
      <c r="L188" s="359"/>
      <c r="M188" s="359"/>
      <c r="N188" s="359"/>
      <c r="O188" s="359"/>
      <c r="P188" s="359"/>
      <c r="Q188" s="359"/>
      <c r="R188" s="359"/>
      <c r="S188" s="359"/>
      <c r="T188" s="359"/>
      <c r="U188" s="359"/>
      <c r="V188" s="359"/>
      <c r="W188" s="337">
        <f t="shared" si="308"/>
        <v>0</v>
      </c>
      <c r="X188" s="359"/>
      <c r="Y188" s="359"/>
      <c r="Z188" s="359"/>
      <c r="AA188" s="359"/>
      <c r="AB188" s="359"/>
      <c r="AC188" s="359"/>
      <c r="AD188" s="359"/>
      <c r="AE188" s="359"/>
      <c r="AF188" s="359"/>
      <c r="AG188" s="359"/>
      <c r="AH188" s="359"/>
      <c r="AI188" s="359"/>
      <c r="AJ188" s="359"/>
      <c r="AK188" s="359"/>
      <c r="AL188" s="359"/>
      <c r="AM188" s="359"/>
      <c r="AN188" s="359"/>
      <c r="AO188" s="337">
        <f t="shared" si="309"/>
        <v>0</v>
      </c>
      <c r="AP188" s="325">
        <f t="shared" si="306"/>
        <v>0</v>
      </c>
      <c r="AQ188" s="360"/>
      <c r="AR188" s="352">
        <f t="shared" si="307"/>
        <v>0</v>
      </c>
    </row>
    <row r="189" spans="1:44">
      <c r="A189" s="308"/>
      <c r="B189" s="309"/>
      <c r="C189" s="324" t="s">
        <v>1019</v>
      </c>
      <c r="D189" s="325"/>
      <c r="E189" s="359"/>
      <c r="F189" s="359"/>
      <c r="G189" s="359"/>
      <c r="H189" s="359"/>
      <c r="I189" s="359"/>
      <c r="J189" s="359"/>
      <c r="K189" s="359"/>
      <c r="L189" s="359"/>
      <c r="M189" s="359"/>
      <c r="N189" s="359"/>
      <c r="O189" s="359"/>
      <c r="P189" s="359"/>
      <c r="Q189" s="359"/>
      <c r="R189" s="359"/>
      <c r="S189" s="359"/>
      <c r="T189" s="359"/>
      <c r="U189" s="359"/>
      <c r="V189" s="359"/>
      <c r="W189" s="337">
        <f t="shared" si="308"/>
        <v>0</v>
      </c>
      <c r="X189" s="359"/>
      <c r="Y189" s="359"/>
      <c r="Z189" s="359"/>
      <c r="AA189" s="359"/>
      <c r="AB189" s="359"/>
      <c r="AC189" s="359"/>
      <c r="AD189" s="359"/>
      <c r="AE189" s="359"/>
      <c r="AF189" s="359"/>
      <c r="AG189" s="359"/>
      <c r="AH189" s="359"/>
      <c r="AI189" s="359"/>
      <c r="AJ189" s="359"/>
      <c r="AK189" s="359"/>
      <c r="AL189" s="359"/>
      <c r="AM189" s="359"/>
      <c r="AN189" s="359"/>
      <c r="AO189" s="337">
        <f t="shared" si="309"/>
        <v>0</v>
      </c>
      <c r="AP189" s="325">
        <f t="shared" si="306"/>
        <v>0</v>
      </c>
      <c r="AQ189" s="360"/>
      <c r="AR189" s="352">
        <f t="shared" si="307"/>
        <v>0</v>
      </c>
    </row>
    <row r="190" spans="1:44">
      <c r="A190" s="308"/>
      <c r="B190" s="309"/>
      <c r="C190" s="324" t="s">
        <v>1020</v>
      </c>
      <c r="D190" s="325"/>
      <c r="E190" s="359"/>
      <c r="F190" s="359"/>
      <c r="G190" s="359"/>
      <c r="H190" s="359"/>
      <c r="I190" s="359"/>
      <c r="J190" s="359"/>
      <c r="K190" s="359"/>
      <c r="L190" s="359"/>
      <c r="M190" s="359"/>
      <c r="N190" s="359"/>
      <c r="O190" s="359"/>
      <c r="P190" s="359"/>
      <c r="Q190" s="359"/>
      <c r="R190" s="359"/>
      <c r="S190" s="359"/>
      <c r="T190" s="359"/>
      <c r="U190" s="359"/>
      <c r="V190" s="359"/>
      <c r="W190" s="337">
        <f t="shared" si="308"/>
        <v>0</v>
      </c>
      <c r="X190" s="359"/>
      <c r="Y190" s="359"/>
      <c r="Z190" s="359"/>
      <c r="AA190" s="359"/>
      <c r="AB190" s="359"/>
      <c r="AC190" s="359"/>
      <c r="AD190" s="359"/>
      <c r="AE190" s="359"/>
      <c r="AF190" s="359"/>
      <c r="AG190" s="359"/>
      <c r="AH190" s="359"/>
      <c r="AI190" s="359"/>
      <c r="AJ190" s="359"/>
      <c r="AK190" s="359"/>
      <c r="AL190" s="359"/>
      <c r="AM190" s="359"/>
      <c r="AN190" s="359"/>
      <c r="AO190" s="337">
        <f t="shared" si="309"/>
        <v>0</v>
      </c>
      <c r="AP190" s="325">
        <f t="shared" si="306"/>
        <v>0</v>
      </c>
      <c r="AQ190" s="360"/>
      <c r="AR190" s="352">
        <f t="shared" si="307"/>
        <v>0</v>
      </c>
    </row>
    <row r="191" spans="1:44">
      <c r="A191" s="308"/>
      <c r="B191" s="309"/>
      <c r="C191" s="324" t="s">
        <v>1021</v>
      </c>
      <c r="D191" s="325"/>
      <c r="E191" s="359"/>
      <c r="F191" s="359"/>
      <c r="G191" s="359"/>
      <c r="H191" s="359"/>
      <c r="I191" s="359"/>
      <c r="J191" s="359"/>
      <c r="K191" s="359"/>
      <c r="L191" s="359"/>
      <c r="M191" s="359"/>
      <c r="N191" s="359"/>
      <c r="O191" s="359"/>
      <c r="P191" s="359"/>
      <c r="Q191" s="359"/>
      <c r="R191" s="359"/>
      <c r="S191" s="359"/>
      <c r="T191" s="359"/>
      <c r="U191" s="359"/>
      <c r="V191" s="359"/>
      <c r="W191" s="337">
        <f t="shared" si="308"/>
        <v>0</v>
      </c>
      <c r="X191" s="359"/>
      <c r="Y191" s="359"/>
      <c r="Z191" s="359"/>
      <c r="AA191" s="359"/>
      <c r="AB191" s="359"/>
      <c r="AC191" s="359"/>
      <c r="AD191" s="359"/>
      <c r="AE191" s="359"/>
      <c r="AF191" s="359"/>
      <c r="AG191" s="359"/>
      <c r="AH191" s="359"/>
      <c r="AI191" s="359"/>
      <c r="AJ191" s="359"/>
      <c r="AK191" s="359"/>
      <c r="AL191" s="359"/>
      <c r="AM191" s="359"/>
      <c r="AN191" s="359"/>
      <c r="AO191" s="337">
        <f t="shared" si="309"/>
        <v>0</v>
      </c>
      <c r="AP191" s="325">
        <f t="shared" si="306"/>
        <v>0</v>
      </c>
      <c r="AQ191" s="360"/>
      <c r="AR191" s="352">
        <f t="shared" si="307"/>
        <v>0</v>
      </c>
    </row>
    <row r="192" spans="1:44">
      <c r="A192" s="308"/>
      <c r="B192" s="309"/>
      <c r="C192" s="324" t="s">
        <v>888</v>
      </c>
      <c r="D192" s="325"/>
      <c r="E192" s="359"/>
      <c r="F192" s="359"/>
      <c r="G192" s="359"/>
      <c r="H192" s="359"/>
      <c r="I192" s="359"/>
      <c r="J192" s="359"/>
      <c r="K192" s="359"/>
      <c r="L192" s="359"/>
      <c r="M192" s="359"/>
      <c r="N192" s="359"/>
      <c r="O192" s="359"/>
      <c r="P192" s="359"/>
      <c r="Q192" s="359"/>
      <c r="R192" s="359"/>
      <c r="S192" s="359"/>
      <c r="T192" s="359"/>
      <c r="U192" s="359"/>
      <c r="V192" s="359"/>
      <c r="W192" s="337">
        <f t="shared" si="308"/>
        <v>0</v>
      </c>
      <c r="X192" s="359"/>
      <c r="Y192" s="359"/>
      <c r="Z192" s="359"/>
      <c r="AA192" s="359"/>
      <c r="AB192" s="359"/>
      <c r="AC192" s="359"/>
      <c r="AD192" s="359"/>
      <c r="AE192" s="359"/>
      <c r="AF192" s="359"/>
      <c r="AG192" s="359"/>
      <c r="AH192" s="359"/>
      <c r="AI192" s="359"/>
      <c r="AJ192" s="359"/>
      <c r="AK192" s="359"/>
      <c r="AL192" s="359"/>
      <c r="AM192" s="359"/>
      <c r="AN192" s="359"/>
      <c r="AO192" s="337">
        <f t="shared" si="309"/>
        <v>0</v>
      </c>
      <c r="AP192" s="325">
        <f t="shared" si="306"/>
        <v>0</v>
      </c>
      <c r="AQ192" s="360"/>
      <c r="AR192" s="352">
        <f t="shared" si="307"/>
        <v>0</v>
      </c>
    </row>
    <row r="193" spans="1:44">
      <c r="A193" s="308"/>
      <c r="B193" s="309"/>
      <c r="C193" s="324" t="s">
        <v>891</v>
      </c>
      <c r="D193" s="325"/>
      <c r="E193" s="359"/>
      <c r="F193" s="359"/>
      <c r="G193" s="359"/>
      <c r="H193" s="359"/>
      <c r="I193" s="359"/>
      <c r="J193" s="359"/>
      <c r="K193" s="359"/>
      <c r="L193" s="359"/>
      <c r="M193" s="359"/>
      <c r="N193" s="359"/>
      <c r="O193" s="359"/>
      <c r="P193" s="359"/>
      <c r="Q193" s="359"/>
      <c r="R193" s="359"/>
      <c r="S193" s="359"/>
      <c r="T193" s="359"/>
      <c r="U193" s="359"/>
      <c r="V193" s="359"/>
      <c r="W193" s="337">
        <f t="shared" si="308"/>
        <v>0</v>
      </c>
      <c r="X193" s="359"/>
      <c r="Y193" s="359"/>
      <c r="Z193" s="359"/>
      <c r="AA193" s="359"/>
      <c r="AB193" s="359"/>
      <c r="AC193" s="359"/>
      <c r="AD193" s="359"/>
      <c r="AE193" s="359"/>
      <c r="AF193" s="359"/>
      <c r="AG193" s="359"/>
      <c r="AH193" s="359"/>
      <c r="AI193" s="359"/>
      <c r="AJ193" s="359"/>
      <c r="AK193" s="359"/>
      <c r="AL193" s="359"/>
      <c r="AM193" s="359"/>
      <c r="AN193" s="359"/>
      <c r="AO193" s="337">
        <f t="shared" si="309"/>
        <v>0</v>
      </c>
      <c r="AP193" s="325">
        <f t="shared" si="306"/>
        <v>0</v>
      </c>
      <c r="AQ193" s="360"/>
      <c r="AR193" s="352">
        <f t="shared" si="307"/>
        <v>0</v>
      </c>
    </row>
    <row r="194" spans="1:44">
      <c r="A194" s="308"/>
      <c r="B194" s="309"/>
      <c r="C194" s="322" t="s">
        <v>1022</v>
      </c>
      <c r="D194" s="323"/>
      <c r="E194" s="323">
        <f>SUM(E195)</f>
        <v>0</v>
      </c>
      <c r="F194" s="323">
        <f t="shared" ref="F194:X194" si="310">SUM(F195)</f>
        <v>0</v>
      </c>
      <c r="G194" s="323">
        <f t="shared" si="310"/>
        <v>0</v>
      </c>
      <c r="H194" s="323">
        <f t="shared" si="310"/>
        <v>0</v>
      </c>
      <c r="I194" s="323">
        <f t="shared" si="310"/>
        <v>0</v>
      </c>
      <c r="J194" s="323">
        <f t="shared" si="310"/>
        <v>0</v>
      </c>
      <c r="K194" s="323">
        <f t="shared" si="310"/>
        <v>0</v>
      </c>
      <c r="L194" s="323">
        <f t="shared" si="310"/>
        <v>0</v>
      </c>
      <c r="M194" s="323">
        <f t="shared" si="310"/>
        <v>0</v>
      </c>
      <c r="N194" s="323">
        <f t="shared" si="310"/>
        <v>0</v>
      </c>
      <c r="O194" s="323">
        <f t="shared" si="310"/>
        <v>0</v>
      </c>
      <c r="P194" s="323">
        <f t="shared" si="310"/>
        <v>0</v>
      </c>
      <c r="Q194" s="323">
        <f t="shared" si="310"/>
        <v>0</v>
      </c>
      <c r="R194" s="323">
        <f t="shared" si="310"/>
        <v>0</v>
      </c>
      <c r="S194" s="323">
        <f t="shared" si="310"/>
        <v>0</v>
      </c>
      <c r="T194" s="323">
        <f t="shared" si="310"/>
        <v>0</v>
      </c>
      <c r="U194" s="323">
        <f t="shared" si="310"/>
        <v>0</v>
      </c>
      <c r="V194" s="323">
        <f t="shared" si="310"/>
        <v>0</v>
      </c>
      <c r="W194" s="336">
        <f t="shared" si="310"/>
        <v>0</v>
      </c>
      <c r="X194" s="323">
        <f t="shared" si="310"/>
        <v>0</v>
      </c>
      <c r="Y194" s="323">
        <f t="shared" ref="Y194:AO194" si="311">SUM(Y195)</f>
        <v>0</v>
      </c>
      <c r="Z194" s="323">
        <f t="shared" si="311"/>
        <v>0</v>
      </c>
      <c r="AA194" s="323">
        <f t="shared" si="311"/>
        <v>0</v>
      </c>
      <c r="AB194" s="323">
        <f t="shared" si="311"/>
        <v>0</v>
      </c>
      <c r="AC194" s="323">
        <f t="shared" si="311"/>
        <v>0</v>
      </c>
      <c r="AD194" s="323">
        <f t="shared" si="311"/>
        <v>0</v>
      </c>
      <c r="AE194" s="323">
        <f t="shared" si="311"/>
        <v>0</v>
      </c>
      <c r="AF194" s="323">
        <f t="shared" si="311"/>
        <v>0</v>
      </c>
      <c r="AG194" s="323">
        <f t="shared" si="311"/>
        <v>0</v>
      </c>
      <c r="AH194" s="323">
        <f t="shared" si="311"/>
        <v>0</v>
      </c>
      <c r="AI194" s="323">
        <f t="shared" si="311"/>
        <v>0</v>
      </c>
      <c r="AJ194" s="323">
        <f t="shared" si="311"/>
        <v>0</v>
      </c>
      <c r="AK194" s="323">
        <f t="shared" si="311"/>
        <v>0</v>
      </c>
      <c r="AL194" s="323">
        <f t="shared" si="311"/>
        <v>0</v>
      </c>
      <c r="AM194" s="323">
        <f t="shared" si="311"/>
        <v>0</v>
      </c>
      <c r="AN194" s="323">
        <f t="shared" si="311"/>
        <v>0</v>
      </c>
      <c r="AO194" s="336">
        <f t="shared" si="311"/>
        <v>0</v>
      </c>
      <c r="AP194" s="323">
        <f t="shared" ref="AP194:AR194" si="312">SUM(AP195)</f>
        <v>0</v>
      </c>
      <c r="AQ194" s="350">
        <f t="shared" si="312"/>
        <v>0</v>
      </c>
      <c r="AR194" s="351">
        <f t="shared" si="312"/>
        <v>0</v>
      </c>
    </row>
    <row r="195" spans="1:44">
      <c r="A195" s="308"/>
      <c r="B195" s="309"/>
      <c r="C195" s="324" t="s">
        <v>1023</v>
      </c>
      <c r="D195" s="325"/>
      <c r="E195" s="359"/>
      <c r="F195" s="359"/>
      <c r="G195" s="359"/>
      <c r="H195" s="359"/>
      <c r="I195" s="359"/>
      <c r="J195" s="359"/>
      <c r="K195" s="359"/>
      <c r="L195" s="359"/>
      <c r="M195" s="359"/>
      <c r="N195" s="359"/>
      <c r="O195" s="359"/>
      <c r="P195" s="359"/>
      <c r="Q195" s="359"/>
      <c r="R195" s="359"/>
      <c r="S195" s="359"/>
      <c r="T195" s="359"/>
      <c r="U195" s="359"/>
      <c r="V195" s="359"/>
      <c r="W195" s="337">
        <f>SUM(E195:V195)</f>
        <v>0</v>
      </c>
      <c r="X195" s="359"/>
      <c r="Y195" s="359"/>
      <c r="Z195" s="359"/>
      <c r="AA195" s="359"/>
      <c r="AB195" s="359"/>
      <c r="AC195" s="359"/>
      <c r="AD195" s="359"/>
      <c r="AE195" s="359"/>
      <c r="AF195" s="359"/>
      <c r="AG195" s="359"/>
      <c r="AH195" s="359"/>
      <c r="AI195" s="359"/>
      <c r="AJ195" s="359"/>
      <c r="AK195" s="359"/>
      <c r="AL195" s="359"/>
      <c r="AM195" s="359"/>
      <c r="AN195" s="359"/>
      <c r="AO195" s="337">
        <f>SUM(X195:AN195)</f>
        <v>0</v>
      </c>
      <c r="AP195" s="325">
        <f>+D195+W195-AO195</f>
        <v>0</v>
      </c>
      <c r="AQ195" s="360"/>
      <c r="AR195" s="352">
        <f t="shared" ref="AR195" si="313">+AP195-AQ195</f>
        <v>0</v>
      </c>
    </row>
    <row r="196" spans="1:44">
      <c r="A196" s="308"/>
      <c r="B196" s="309"/>
      <c r="C196" s="327" t="s">
        <v>1024</v>
      </c>
      <c r="D196" s="328"/>
      <c r="E196" s="328">
        <f>+E148+E150+E172+E178+E184+E194</f>
        <v>0</v>
      </c>
      <c r="F196" s="328">
        <f t="shared" ref="F196:X196" si="314">+F148+F150+F172+F178+F184+F194</f>
        <v>0</v>
      </c>
      <c r="G196" s="328">
        <f t="shared" si="314"/>
        <v>0</v>
      </c>
      <c r="H196" s="328">
        <f t="shared" si="314"/>
        <v>0</v>
      </c>
      <c r="I196" s="328">
        <f t="shared" si="314"/>
        <v>0</v>
      </c>
      <c r="J196" s="328">
        <f t="shared" si="314"/>
        <v>0</v>
      </c>
      <c r="K196" s="328">
        <f t="shared" si="314"/>
        <v>0</v>
      </c>
      <c r="L196" s="328">
        <f t="shared" si="314"/>
        <v>0</v>
      </c>
      <c r="M196" s="328">
        <f t="shared" si="314"/>
        <v>0</v>
      </c>
      <c r="N196" s="328">
        <f t="shared" si="314"/>
        <v>0</v>
      </c>
      <c r="O196" s="328">
        <f t="shared" si="314"/>
        <v>0</v>
      </c>
      <c r="P196" s="328">
        <f t="shared" si="314"/>
        <v>0</v>
      </c>
      <c r="Q196" s="328">
        <f t="shared" si="314"/>
        <v>0</v>
      </c>
      <c r="R196" s="328">
        <f t="shared" si="314"/>
        <v>0</v>
      </c>
      <c r="S196" s="328">
        <f t="shared" si="314"/>
        <v>0</v>
      </c>
      <c r="T196" s="328">
        <f t="shared" si="314"/>
        <v>0</v>
      </c>
      <c r="U196" s="328">
        <f t="shared" si="314"/>
        <v>0</v>
      </c>
      <c r="V196" s="328">
        <f t="shared" si="314"/>
        <v>0</v>
      </c>
      <c r="W196" s="338">
        <f t="shared" si="314"/>
        <v>0</v>
      </c>
      <c r="X196" s="328">
        <f t="shared" si="314"/>
        <v>0</v>
      </c>
      <c r="Y196" s="328">
        <f t="shared" ref="Y196:AO196" si="315">+Y148+Y150+Y172+Y178+Y184+Y194</f>
        <v>0</v>
      </c>
      <c r="Z196" s="328">
        <f t="shared" si="315"/>
        <v>0</v>
      </c>
      <c r="AA196" s="328">
        <f t="shared" si="315"/>
        <v>0</v>
      </c>
      <c r="AB196" s="328">
        <f t="shared" si="315"/>
        <v>0</v>
      </c>
      <c r="AC196" s="328">
        <f t="shared" si="315"/>
        <v>0</v>
      </c>
      <c r="AD196" s="328">
        <f t="shared" si="315"/>
        <v>0</v>
      </c>
      <c r="AE196" s="328">
        <f t="shared" si="315"/>
        <v>0</v>
      </c>
      <c r="AF196" s="328">
        <f t="shared" si="315"/>
        <v>0</v>
      </c>
      <c r="AG196" s="328">
        <f t="shared" si="315"/>
        <v>0</v>
      </c>
      <c r="AH196" s="328">
        <f t="shared" si="315"/>
        <v>0</v>
      </c>
      <c r="AI196" s="328">
        <f t="shared" si="315"/>
        <v>0</v>
      </c>
      <c r="AJ196" s="328">
        <f t="shared" si="315"/>
        <v>0</v>
      </c>
      <c r="AK196" s="328">
        <f t="shared" si="315"/>
        <v>0</v>
      </c>
      <c r="AL196" s="328">
        <f t="shared" si="315"/>
        <v>0</v>
      </c>
      <c r="AM196" s="328">
        <f t="shared" si="315"/>
        <v>0</v>
      </c>
      <c r="AN196" s="328">
        <f t="shared" si="315"/>
        <v>0</v>
      </c>
      <c r="AO196" s="338">
        <f t="shared" si="315"/>
        <v>0</v>
      </c>
      <c r="AP196" s="328">
        <f t="shared" ref="AP196:AR196" si="316">+AP148+AP150+AP172+AP178+AP184+AP194</f>
        <v>0</v>
      </c>
      <c r="AQ196" s="353">
        <f t="shared" si="316"/>
        <v>0</v>
      </c>
      <c r="AR196" s="328">
        <f t="shared" si="316"/>
        <v>0</v>
      </c>
    </row>
    <row r="197" spans="1:44">
      <c r="A197" s="308"/>
      <c r="B197" s="309"/>
      <c r="C197" s="329" t="s">
        <v>1025</v>
      </c>
      <c r="D197" s="330"/>
      <c r="E197" s="330"/>
      <c r="F197" s="330"/>
      <c r="G197" s="330"/>
      <c r="H197" s="330"/>
      <c r="I197" s="330"/>
      <c r="J197" s="330"/>
      <c r="K197" s="330"/>
      <c r="L197" s="330"/>
      <c r="M197" s="330"/>
      <c r="N197" s="330"/>
      <c r="O197" s="330"/>
      <c r="P197" s="330"/>
      <c r="Q197" s="330"/>
      <c r="R197" s="330"/>
      <c r="S197" s="330"/>
      <c r="T197" s="330"/>
      <c r="U197" s="330"/>
      <c r="V197" s="330"/>
      <c r="W197" s="330"/>
      <c r="X197" s="330"/>
      <c r="Y197" s="330"/>
      <c r="Z197" s="330"/>
      <c r="AA197" s="330"/>
      <c r="AB197" s="330"/>
      <c r="AC197" s="330"/>
      <c r="AD197" s="330"/>
      <c r="AE197" s="330"/>
      <c r="AF197" s="330"/>
      <c r="AG197" s="330"/>
      <c r="AH197" s="330"/>
      <c r="AI197" s="330"/>
      <c r="AJ197" s="330"/>
      <c r="AK197" s="330"/>
      <c r="AL197" s="330"/>
      <c r="AM197" s="330"/>
      <c r="AN197" s="330"/>
      <c r="AO197" s="330"/>
      <c r="AP197" s="330"/>
      <c r="AQ197" s="330"/>
      <c r="AR197" s="354"/>
    </row>
    <row r="198" spans="1:44">
      <c r="A198" s="308"/>
      <c r="B198" s="309"/>
      <c r="C198" s="324" t="s">
        <v>1026</v>
      </c>
      <c r="D198" s="325"/>
      <c r="E198" s="359"/>
      <c r="F198" s="359"/>
      <c r="G198" s="359"/>
      <c r="H198" s="359"/>
      <c r="I198" s="359"/>
      <c r="J198" s="359"/>
      <c r="K198" s="359"/>
      <c r="L198" s="359"/>
      <c r="M198" s="359"/>
      <c r="N198" s="359"/>
      <c r="O198" s="359"/>
      <c r="P198" s="359"/>
      <c r="Q198" s="359"/>
      <c r="R198" s="359"/>
      <c r="S198" s="359"/>
      <c r="T198" s="359"/>
      <c r="U198" s="359"/>
      <c r="V198" s="359"/>
      <c r="W198" s="337">
        <f>SUM(E198:V198)</f>
        <v>0</v>
      </c>
      <c r="X198" s="359"/>
      <c r="Y198" s="359"/>
      <c r="Z198" s="359"/>
      <c r="AA198" s="359"/>
      <c r="AB198" s="359"/>
      <c r="AC198" s="359"/>
      <c r="AD198" s="359"/>
      <c r="AE198" s="359"/>
      <c r="AF198" s="359"/>
      <c r="AG198" s="359"/>
      <c r="AH198" s="359"/>
      <c r="AI198" s="359"/>
      <c r="AJ198" s="359"/>
      <c r="AK198" s="359"/>
      <c r="AL198" s="359"/>
      <c r="AM198" s="359"/>
      <c r="AN198" s="359"/>
      <c r="AO198" s="337">
        <f>SUM(X198:AN198)</f>
        <v>0</v>
      </c>
      <c r="AP198" s="325">
        <f>+D198+W198-AO198</f>
        <v>0</v>
      </c>
      <c r="AQ198" s="360"/>
      <c r="AR198" s="352">
        <f t="shared" ref="AR198:AR201" si="317">+AP198-AQ198</f>
        <v>0</v>
      </c>
    </row>
    <row r="199" spans="1:44">
      <c r="A199" s="308"/>
      <c r="B199" s="309"/>
      <c r="C199" s="324" t="s">
        <v>1027</v>
      </c>
      <c r="D199" s="325"/>
      <c r="E199" s="359"/>
      <c r="F199" s="359"/>
      <c r="G199" s="359"/>
      <c r="H199" s="359"/>
      <c r="I199" s="359"/>
      <c r="J199" s="359"/>
      <c r="K199" s="359"/>
      <c r="L199" s="359"/>
      <c r="M199" s="359"/>
      <c r="N199" s="359"/>
      <c r="O199" s="359"/>
      <c r="P199" s="359"/>
      <c r="Q199" s="359"/>
      <c r="R199" s="359"/>
      <c r="S199" s="359"/>
      <c r="T199" s="359"/>
      <c r="U199" s="359"/>
      <c r="V199" s="359"/>
      <c r="W199" s="337">
        <f>SUM(E199:V199)</f>
        <v>0</v>
      </c>
      <c r="X199" s="359"/>
      <c r="Y199" s="359"/>
      <c r="Z199" s="359"/>
      <c r="AA199" s="359"/>
      <c r="AB199" s="359"/>
      <c r="AC199" s="359"/>
      <c r="AD199" s="359"/>
      <c r="AE199" s="359"/>
      <c r="AF199" s="359"/>
      <c r="AG199" s="359"/>
      <c r="AH199" s="359"/>
      <c r="AI199" s="359"/>
      <c r="AJ199" s="359"/>
      <c r="AK199" s="359"/>
      <c r="AL199" s="359"/>
      <c r="AM199" s="359"/>
      <c r="AN199" s="359"/>
      <c r="AO199" s="337">
        <f t="shared" ref="AO199:AO201" si="318">SUM(X199:AN199)</f>
        <v>0</v>
      </c>
      <c r="AP199" s="325">
        <f>+D199+W199-AO199</f>
        <v>0</v>
      </c>
      <c r="AQ199" s="360"/>
      <c r="AR199" s="352">
        <f t="shared" si="317"/>
        <v>0</v>
      </c>
    </row>
    <row r="200" spans="1:44">
      <c r="A200" s="308"/>
      <c r="B200" s="309"/>
      <c r="C200" s="324" t="s">
        <v>1028</v>
      </c>
      <c r="D200" s="325"/>
      <c r="E200" s="359"/>
      <c r="F200" s="359"/>
      <c r="G200" s="359"/>
      <c r="H200" s="359"/>
      <c r="I200" s="359"/>
      <c r="J200" s="359"/>
      <c r="K200" s="359"/>
      <c r="L200" s="359"/>
      <c r="M200" s="359"/>
      <c r="N200" s="359"/>
      <c r="O200" s="359"/>
      <c r="P200" s="359"/>
      <c r="Q200" s="359"/>
      <c r="R200" s="359"/>
      <c r="S200" s="359"/>
      <c r="T200" s="359"/>
      <c r="U200" s="359"/>
      <c r="V200" s="359"/>
      <c r="W200" s="337">
        <f>SUM(E200:V200)</f>
        <v>0</v>
      </c>
      <c r="X200" s="359"/>
      <c r="Y200" s="359"/>
      <c r="Z200" s="359"/>
      <c r="AA200" s="359"/>
      <c r="AB200" s="359"/>
      <c r="AC200" s="359"/>
      <c r="AD200" s="359"/>
      <c r="AE200" s="359"/>
      <c r="AF200" s="359"/>
      <c r="AG200" s="359"/>
      <c r="AH200" s="359"/>
      <c r="AI200" s="359"/>
      <c r="AJ200" s="359"/>
      <c r="AK200" s="359"/>
      <c r="AL200" s="359"/>
      <c r="AM200" s="359"/>
      <c r="AN200" s="359"/>
      <c r="AO200" s="337">
        <f t="shared" si="318"/>
        <v>0</v>
      </c>
      <c r="AP200" s="325">
        <f>+D200+W200-AO200</f>
        <v>0</v>
      </c>
      <c r="AQ200" s="360"/>
      <c r="AR200" s="352">
        <f t="shared" si="317"/>
        <v>0</v>
      </c>
    </row>
    <row r="201" spans="1:44">
      <c r="A201" s="308"/>
      <c r="B201" s="309"/>
      <c r="C201" s="324" t="s">
        <v>1029</v>
      </c>
      <c r="D201" s="325"/>
      <c r="E201" s="359"/>
      <c r="F201" s="359"/>
      <c r="G201" s="359"/>
      <c r="H201" s="359"/>
      <c r="I201" s="359"/>
      <c r="J201" s="359"/>
      <c r="K201" s="359"/>
      <c r="L201" s="359"/>
      <c r="M201" s="359"/>
      <c r="N201" s="359"/>
      <c r="O201" s="359"/>
      <c r="P201" s="359"/>
      <c r="Q201" s="359"/>
      <c r="R201" s="359"/>
      <c r="S201" s="359"/>
      <c r="T201" s="359"/>
      <c r="U201" s="359"/>
      <c r="V201" s="359"/>
      <c r="W201" s="337">
        <f>SUM(E201:V201)</f>
        <v>0</v>
      </c>
      <c r="X201" s="359"/>
      <c r="Y201" s="359"/>
      <c r="Z201" s="359"/>
      <c r="AA201" s="359"/>
      <c r="AB201" s="359"/>
      <c r="AC201" s="359"/>
      <c r="AD201" s="359"/>
      <c r="AE201" s="359"/>
      <c r="AF201" s="359"/>
      <c r="AG201" s="359"/>
      <c r="AH201" s="359"/>
      <c r="AI201" s="359"/>
      <c r="AJ201" s="359"/>
      <c r="AK201" s="359"/>
      <c r="AL201" s="359"/>
      <c r="AM201" s="359"/>
      <c r="AN201" s="359"/>
      <c r="AO201" s="337">
        <f t="shared" si="318"/>
        <v>0</v>
      </c>
      <c r="AP201" s="325">
        <f>+D201+W201-AO201</f>
        <v>0</v>
      </c>
      <c r="AQ201" s="360"/>
      <c r="AR201" s="352">
        <f t="shared" si="317"/>
        <v>0</v>
      </c>
    </row>
    <row r="202" spans="1:44">
      <c r="A202" s="308"/>
      <c r="B202" s="309"/>
      <c r="C202" s="327" t="s">
        <v>1030</v>
      </c>
      <c r="D202" s="328"/>
      <c r="E202" s="328">
        <f t="shared" ref="E202:U202" si="319">SUM(E198:E201)</f>
        <v>0</v>
      </c>
      <c r="F202" s="328">
        <f t="shared" si="319"/>
        <v>0</v>
      </c>
      <c r="G202" s="328">
        <f t="shared" si="319"/>
        <v>0</v>
      </c>
      <c r="H202" s="328">
        <f t="shared" si="319"/>
        <v>0</v>
      </c>
      <c r="I202" s="328">
        <f t="shared" si="319"/>
        <v>0</v>
      </c>
      <c r="J202" s="328">
        <f t="shared" si="319"/>
        <v>0</v>
      </c>
      <c r="K202" s="328">
        <f t="shared" si="319"/>
        <v>0</v>
      </c>
      <c r="L202" s="328">
        <f t="shared" si="319"/>
        <v>0</v>
      </c>
      <c r="M202" s="328">
        <f t="shared" si="319"/>
        <v>0</v>
      </c>
      <c r="N202" s="328">
        <f t="shared" si="319"/>
        <v>0</v>
      </c>
      <c r="O202" s="328">
        <f t="shared" si="319"/>
        <v>0</v>
      </c>
      <c r="P202" s="328">
        <f t="shared" si="319"/>
        <v>0</v>
      </c>
      <c r="Q202" s="328">
        <f t="shared" si="319"/>
        <v>0</v>
      </c>
      <c r="R202" s="328">
        <f t="shared" si="319"/>
        <v>0</v>
      </c>
      <c r="S202" s="328">
        <f t="shared" si="319"/>
        <v>0</v>
      </c>
      <c r="T202" s="328">
        <f t="shared" si="319"/>
        <v>0</v>
      </c>
      <c r="U202" s="328">
        <f t="shared" si="319"/>
        <v>0</v>
      </c>
      <c r="V202" s="328">
        <f t="shared" ref="V202:X202" si="320">SUM(V198:V201)</f>
        <v>0</v>
      </c>
      <c r="W202" s="338">
        <f t="shared" si="320"/>
        <v>0</v>
      </c>
      <c r="X202" s="328">
        <f t="shared" si="320"/>
        <v>0</v>
      </c>
      <c r="Y202" s="328">
        <f t="shared" ref="Y202:AO202" si="321">SUM(Y198:Y201)</f>
        <v>0</v>
      </c>
      <c r="Z202" s="328">
        <f t="shared" si="321"/>
        <v>0</v>
      </c>
      <c r="AA202" s="328">
        <f t="shared" si="321"/>
        <v>0</v>
      </c>
      <c r="AB202" s="328">
        <f t="shared" si="321"/>
        <v>0</v>
      </c>
      <c r="AC202" s="328">
        <f t="shared" si="321"/>
        <v>0</v>
      </c>
      <c r="AD202" s="328">
        <f t="shared" si="321"/>
        <v>0</v>
      </c>
      <c r="AE202" s="328">
        <f t="shared" si="321"/>
        <v>0</v>
      </c>
      <c r="AF202" s="328">
        <f t="shared" si="321"/>
        <v>0</v>
      </c>
      <c r="AG202" s="328">
        <f t="shared" si="321"/>
        <v>0</v>
      </c>
      <c r="AH202" s="328">
        <f t="shared" si="321"/>
        <v>0</v>
      </c>
      <c r="AI202" s="328">
        <f t="shared" si="321"/>
        <v>0</v>
      </c>
      <c r="AJ202" s="328">
        <f t="shared" si="321"/>
        <v>0</v>
      </c>
      <c r="AK202" s="328">
        <f t="shared" si="321"/>
        <v>0</v>
      </c>
      <c r="AL202" s="328">
        <f t="shared" si="321"/>
        <v>0</v>
      </c>
      <c r="AM202" s="328">
        <f t="shared" si="321"/>
        <v>0</v>
      </c>
      <c r="AN202" s="328">
        <f t="shared" si="321"/>
        <v>0</v>
      </c>
      <c r="AO202" s="338">
        <f t="shared" si="321"/>
        <v>0</v>
      </c>
      <c r="AP202" s="328">
        <f t="shared" ref="AP202:AR202" si="322">SUM(AP198:AP201)</f>
        <v>0</v>
      </c>
      <c r="AQ202" s="353">
        <f t="shared" si="322"/>
        <v>0</v>
      </c>
      <c r="AR202" s="328">
        <f t="shared" si="322"/>
        <v>0</v>
      </c>
    </row>
    <row r="203" spans="1:44">
      <c r="A203" s="308"/>
      <c r="B203" s="309"/>
      <c r="C203" s="331" t="s">
        <v>1031</v>
      </c>
      <c r="D203" s="332"/>
      <c r="E203" s="332">
        <f>+E196+E202</f>
        <v>0</v>
      </c>
      <c r="F203" s="332">
        <f t="shared" ref="F203:V203" si="323">+F196+F202</f>
        <v>0</v>
      </c>
      <c r="G203" s="332">
        <f t="shared" si="323"/>
        <v>0</v>
      </c>
      <c r="H203" s="332">
        <f t="shared" si="323"/>
        <v>0</v>
      </c>
      <c r="I203" s="332">
        <f t="shared" si="323"/>
        <v>0</v>
      </c>
      <c r="J203" s="332">
        <f t="shared" si="323"/>
        <v>0</v>
      </c>
      <c r="K203" s="332">
        <f t="shared" si="323"/>
        <v>0</v>
      </c>
      <c r="L203" s="332">
        <f t="shared" si="323"/>
        <v>0</v>
      </c>
      <c r="M203" s="332">
        <f t="shared" si="323"/>
        <v>0</v>
      </c>
      <c r="N203" s="332">
        <f t="shared" si="323"/>
        <v>0</v>
      </c>
      <c r="O203" s="332">
        <f t="shared" si="323"/>
        <v>0</v>
      </c>
      <c r="P203" s="332">
        <f t="shared" si="323"/>
        <v>0</v>
      </c>
      <c r="Q203" s="332">
        <f t="shared" si="323"/>
        <v>0</v>
      </c>
      <c r="R203" s="332">
        <f t="shared" si="323"/>
        <v>0</v>
      </c>
      <c r="S203" s="332">
        <f t="shared" si="323"/>
        <v>0</v>
      </c>
      <c r="T203" s="332">
        <f t="shared" si="323"/>
        <v>0</v>
      </c>
      <c r="U203" s="332">
        <f t="shared" si="323"/>
        <v>0</v>
      </c>
      <c r="V203" s="332">
        <f t="shared" si="323"/>
        <v>0</v>
      </c>
      <c r="W203" s="339">
        <f t="shared" ref="W203:X203" si="324">+W196+W202</f>
        <v>0</v>
      </c>
      <c r="X203" s="332">
        <f t="shared" si="324"/>
        <v>0</v>
      </c>
      <c r="Y203" s="332">
        <f t="shared" ref="Y203:AO203" si="325">+Y196+Y202</f>
        <v>0</v>
      </c>
      <c r="Z203" s="332">
        <f t="shared" si="325"/>
        <v>0</v>
      </c>
      <c r="AA203" s="332">
        <f t="shared" si="325"/>
        <v>0</v>
      </c>
      <c r="AB203" s="332">
        <f t="shared" si="325"/>
        <v>0</v>
      </c>
      <c r="AC203" s="332">
        <f t="shared" si="325"/>
        <v>0</v>
      </c>
      <c r="AD203" s="332">
        <f t="shared" si="325"/>
        <v>0</v>
      </c>
      <c r="AE203" s="332">
        <f t="shared" si="325"/>
        <v>0</v>
      </c>
      <c r="AF203" s="332">
        <f t="shared" si="325"/>
        <v>0</v>
      </c>
      <c r="AG203" s="332">
        <f t="shared" si="325"/>
        <v>0</v>
      </c>
      <c r="AH203" s="332">
        <f t="shared" si="325"/>
        <v>0</v>
      </c>
      <c r="AI203" s="332">
        <f t="shared" si="325"/>
        <v>0</v>
      </c>
      <c r="AJ203" s="332">
        <f t="shared" si="325"/>
        <v>0</v>
      </c>
      <c r="AK203" s="332">
        <f t="shared" si="325"/>
        <v>0</v>
      </c>
      <c r="AL203" s="332">
        <f t="shared" si="325"/>
        <v>0</v>
      </c>
      <c r="AM203" s="332">
        <f t="shared" si="325"/>
        <v>0</v>
      </c>
      <c r="AN203" s="332">
        <f t="shared" si="325"/>
        <v>0</v>
      </c>
      <c r="AO203" s="339">
        <f t="shared" si="325"/>
        <v>0</v>
      </c>
      <c r="AP203" s="332">
        <f t="shared" ref="AP203:AR203" si="326">+AP196+AP202</f>
        <v>0</v>
      </c>
      <c r="AQ203" s="355">
        <f t="shared" si="326"/>
        <v>0</v>
      </c>
      <c r="AR203" s="332">
        <f t="shared" si="326"/>
        <v>0</v>
      </c>
    </row>
    <row r="204" spans="1:44">
      <c r="A204" s="308"/>
      <c r="B204" s="309"/>
      <c r="C204" s="320" t="s">
        <v>1032</v>
      </c>
      <c r="D204" s="321"/>
      <c r="E204" s="321"/>
      <c r="F204" s="321"/>
      <c r="G204" s="321"/>
      <c r="H204" s="321"/>
      <c r="I204" s="321"/>
      <c r="J204" s="321"/>
      <c r="K204" s="321"/>
      <c r="L204" s="321"/>
      <c r="M204" s="321"/>
      <c r="N204" s="321"/>
      <c r="O204" s="321"/>
      <c r="P204" s="321"/>
      <c r="Q204" s="321"/>
      <c r="R204" s="321"/>
      <c r="S204" s="321"/>
      <c r="T204" s="321"/>
      <c r="U204" s="321"/>
      <c r="V204" s="321"/>
      <c r="W204" s="321"/>
      <c r="X204" s="321"/>
      <c r="Y204" s="321"/>
      <c r="Z204" s="321"/>
      <c r="AA204" s="321"/>
      <c r="AB204" s="321"/>
      <c r="AC204" s="321"/>
      <c r="AD204" s="321"/>
      <c r="AE204" s="321"/>
      <c r="AF204" s="321"/>
      <c r="AG204" s="321"/>
      <c r="AH204" s="321"/>
      <c r="AI204" s="321"/>
      <c r="AJ204" s="321"/>
      <c r="AK204" s="321"/>
      <c r="AL204" s="321"/>
      <c r="AM204" s="321"/>
      <c r="AN204" s="321"/>
      <c r="AO204" s="321"/>
      <c r="AP204" s="321"/>
      <c r="AQ204" s="321"/>
      <c r="AR204" s="349"/>
    </row>
    <row r="205" spans="1:44">
      <c r="A205" s="308"/>
      <c r="B205" s="309"/>
      <c r="C205" s="324" t="s">
        <v>1033</v>
      </c>
      <c r="D205" s="325"/>
      <c r="E205" s="359"/>
      <c r="F205" s="359"/>
      <c r="G205" s="359"/>
      <c r="H205" s="359"/>
      <c r="I205" s="359"/>
      <c r="J205" s="359"/>
      <c r="K205" s="359"/>
      <c r="L205" s="359"/>
      <c r="M205" s="359"/>
      <c r="N205" s="359"/>
      <c r="O205" s="359"/>
      <c r="P205" s="359"/>
      <c r="Q205" s="359"/>
      <c r="R205" s="359"/>
      <c r="S205" s="359"/>
      <c r="T205" s="359"/>
      <c r="U205" s="359"/>
      <c r="V205" s="359"/>
      <c r="W205" s="337">
        <f>SUM(E205:V205)</f>
        <v>0</v>
      </c>
      <c r="X205" s="359"/>
      <c r="Y205" s="359"/>
      <c r="Z205" s="359"/>
      <c r="AA205" s="359"/>
      <c r="AB205" s="359"/>
      <c r="AC205" s="359"/>
      <c r="AD205" s="359"/>
      <c r="AE205" s="359"/>
      <c r="AF205" s="359"/>
      <c r="AG205" s="359"/>
      <c r="AH205" s="359"/>
      <c r="AI205" s="359"/>
      <c r="AJ205" s="359"/>
      <c r="AK205" s="359"/>
      <c r="AL205" s="359"/>
      <c r="AM205" s="359"/>
      <c r="AN205" s="359"/>
      <c r="AO205" s="337">
        <f>SUM(X205:AN205)</f>
        <v>0</v>
      </c>
      <c r="AP205" s="325">
        <f>+D205+W205-AO205</f>
        <v>0</v>
      </c>
      <c r="AQ205" s="360"/>
      <c r="AR205" s="352">
        <f t="shared" ref="AR205:AR208" si="327">+AP205-AQ205</f>
        <v>0</v>
      </c>
    </row>
    <row r="206" spans="1:44">
      <c r="A206" s="308"/>
      <c r="B206" s="309"/>
      <c r="C206" s="324" t="s">
        <v>898</v>
      </c>
      <c r="D206" s="325"/>
      <c r="E206" s="359"/>
      <c r="F206" s="359"/>
      <c r="G206" s="359"/>
      <c r="H206" s="359"/>
      <c r="I206" s="359"/>
      <c r="J206" s="359"/>
      <c r="K206" s="359"/>
      <c r="L206" s="359"/>
      <c r="M206" s="359"/>
      <c r="N206" s="359"/>
      <c r="O206" s="359"/>
      <c r="P206" s="359"/>
      <c r="Q206" s="359"/>
      <c r="R206" s="359"/>
      <c r="S206" s="359"/>
      <c r="T206" s="359"/>
      <c r="U206" s="359"/>
      <c r="V206" s="359"/>
      <c r="W206" s="337">
        <f t="shared" ref="W206:W208" si="328">SUM(E206:V206)</f>
        <v>0</v>
      </c>
      <c r="X206" s="359"/>
      <c r="Y206" s="359"/>
      <c r="Z206" s="359"/>
      <c r="AA206" s="359"/>
      <c r="AB206" s="359"/>
      <c r="AC206" s="359"/>
      <c r="AD206" s="359"/>
      <c r="AE206" s="359"/>
      <c r="AF206" s="359"/>
      <c r="AG206" s="359"/>
      <c r="AH206" s="359"/>
      <c r="AI206" s="359"/>
      <c r="AJ206" s="359"/>
      <c r="AK206" s="359"/>
      <c r="AL206" s="359"/>
      <c r="AM206" s="359"/>
      <c r="AN206" s="359"/>
      <c r="AO206" s="337">
        <f t="shared" ref="AO206:AO208" si="329">SUM(X206:AN206)</f>
        <v>0</v>
      </c>
      <c r="AP206" s="325">
        <f>+D206+W206-AO206</f>
        <v>0</v>
      </c>
      <c r="AQ206" s="360"/>
      <c r="AR206" s="352">
        <f t="shared" si="327"/>
        <v>0</v>
      </c>
    </row>
    <row r="207" spans="1:44">
      <c r="A207" s="308"/>
      <c r="B207" s="309"/>
      <c r="C207" s="324" t="s">
        <v>1034</v>
      </c>
      <c r="D207" s="325"/>
      <c r="E207" s="359"/>
      <c r="F207" s="359"/>
      <c r="G207" s="359"/>
      <c r="H207" s="359"/>
      <c r="I207" s="359"/>
      <c r="J207" s="359"/>
      <c r="K207" s="359"/>
      <c r="L207" s="359"/>
      <c r="M207" s="359"/>
      <c r="N207" s="359"/>
      <c r="O207" s="359"/>
      <c r="P207" s="359"/>
      <c r="Q207" s="359"/>
      <c r="R207" s="359"/>
      <c r="S207" s="359"/>
      <c r="T207" s="359"/>
      <c r="U207" s="359"/>
      <c r="V207" s="359"/>
      <c r="W207" s="337">
        <f t="shared" si="328"/>
        <v>0</v>
      </c>
      <c r="X207" s="359"/>
      <c r="Y207" s="359"/>
      <c r="Z207" s="359"/>
      <c r="AA207" s="359"/>
      <c r="AB207" s="359"/>
      <c r="AC207" s="359"/>
      <c r="AD207" s="359"/>
      <c r="AE207" s="359"/>
      <c r="AF207" s="359"/>
      <c r="AG207" s="359"/>
      <c r="AH207" s="359"/>
      <c r="AI207" s="359"/>
      <c r="AJ207" s="359"/>
      <c r="AK207" s="359"/>
      <c r="AL207" s="359"/>
      <c r="AM207" s="359"/>
      <c r="AN207" s="359"/>
      <c r="AO207" s="337">
        <f t="shared" si="329"/>
        <v>0</v>
      </c>
      <c r="AP207" s="325">
        <f>+D207+W207-AO207</f>
        <v>0</v>
      </c>
      <c r="AQ207" s="360"/>
      <c r="AR207" s="352">
        <f t="shared" si="327"/>
        <v>0</v>
      </c>
    </row>
    <row r="208" spans="1:44">
      <c r="A208" s="308"/>
      <c r="B208" s="309"/>
      <c r="C208" s="324" t="s">
        <v>1035</v>
      </c>
      <c r="D208" s="325"/>
      <c r="E208" s="359"/>
      <c r="F208" s="359"/>
      <c r="G208" s="359"/>
      <c r="H208" s="359"/>
      <c r="I208" s="359"/>
      <c r="J208" s="359"/>
      <c r="K208" s="359"/>
      <c r="L208" s="359"/>
      <c r="M208" s="359"/>
      <c r="N208" s="359"/>
      <c r="O208" s="359"/>
      <c r="P208" s="359"/>
      <c r="Q208" s="359"/>
      <c r="R208" s="359"/>
      <c r="S208" s="359"/>
      <c r="T208" s="359"/>
      <c r="U208" s="359"/>
      <c r="V208" s="359"/>
      <c r="W208" s="337">
        <f t="shared" si="328"/>
        <v>0</v>
      </c>
      <c r="X208" s="359"/>
      <c r="Y208" s="359"/>
      <c r="Z208" s="359"/>
      <c r="AA208" s="359"/>
      <c r="AB208" s="359"/>
      <c r="AC208" s="359"/>
      <c r="AD208" s="359"/>
      <c r="AE208" s="359"/>
      <c r="AF208" s="359"/>
      <c r="AG208" s="359"/>
      <c r="AH208" s="359"/>
      <c r="AI208" s="359"/>
      <c r="AJ208" s="359"/>
      <c r="AK208" s="359"/>
      <c r="AL208" s="359"/>
      <c r="AM208" s="359"/>
      <c r="AN208" s="359"/>
      <c r="AO208" s="337">
        <f t="shared" si="329"/>
        <v>0</v>
      </c>
      <c r="AP208" s="325">
        <f>+D208+W208-AO208</f>
        <v>0</v>
      </c>
      <c r="AQ208" s="360"/>
      <c r="AR208" s="352">
        <f t="shared" si="327"/>
        <v>0</v>
      </c>
    </row>
    <row r="209" spans="1:44">
      <c r="A209" s="308"/>
      <c r="B209" s="309"/>
      <c r="C209" s="327" t="s">
        <v>1036</v>
      </c>
      <c r="D209" s="328"/>
      <c r="E209" s="328">
        <f>SUM(E205:E208)</f>
        <v>0</v>
      </c>
      <c r="F209" s="328">
        <f t="shared" ref="F209:W209" si="330">SUM(F205:F208)</f>
        <v>0</v>
      </c>
      <c r="G209" s="328">
        <f t="shared" si="330"/>
        <v>0</v>
      </c>
      <c r="H209" s="328">
        <f t="shared" si="330"/>
        <v>0</v>
      </c>
      <c r="I209" s="328">
        <f t="shared" si="330"/>
        <v>0</v>
      </c>
      <c r="J209" s="328">
        <f t="shared" si="330"/>
        <v>0</v>
      </c>
      <c r="K209" s="328">
        <f t="shared" si="330"/>
        <v>0</v>
      </c>
      <c r="L209" s="328">
        <f t="shared" si="330"/>
        <v>0</v>
      </c>
      <c r="M209" s="328">
        <f t="shared" si="330"/>
        <v>0</v>
      </c>
      <c r="N209" s="328">
        <f t="shared" si="330"/>
        <v>0</v>
      </c>
      <c r="O209" s="328">
        <f t="shared" si="330"/>
        <v>0</v>
      </c>
      <c r="P209" s="328">
        <f t="shared" si="330"/>
        <v>0</v>
      </c>
      <c r="Q209" s="328">
        <f t="shared" si="330"/>
        <v>0</v>
      </c>
      <c r="R209" s="328">
        <f t="shared" si="330"/>
        <v>0</v>
      </c>
      <c r="S209" s="328">
        <f t="shared" si="330"/>
        <v>0</v>
      </c>
      <c r="T209" s="328">
        <f t="shared" si="330"/>
        <v>0</v>
      </c>
      <c r="U209" s="328">
        <f t="shared" si="330"/>
        <v>0</v>
      </c>
      <c r="V209" s="328">
        <f t="shared" si="330"/>
        <v>0</v>
      </c>
      <c r="W209" s="338">
        <f t="shared" si="330"/>
        <v>0</v>
      </c>
      <c r="X209" s="328">
        <f t="shared" ref="X209:AP209" si="331">SUM(X205:X208)</f>
        <v>0</v>
      </c>
      <c r="Y209" s="328">
        <f t="shared" si="331"/>
        <v>0</v>
      </c>
      <c r="Z209" s="328">
        <f t="shared" si="331"/>
        <v>0</v>
      </c>
      <c r="AA209" s="328">
        <f t="shared" si="331"/>
        <v>0</v>
      </c>
      <c r="AB209" s="328">
        <f t="shared" si="331"/>
        <v>0</v>
      </c>
      <c r="AC209" s="328">
        <f t="shared" si="331"/>
        <v>0</v>
      </c>
      <c r="AD209" s="328">
        <f t="shared" si="331"/>
        <v>0</v>
      </c>
      <c r="AE209" s="328">
        <f t="shared" si="331"/>
        <v>0</v>
      </c>
      <c r="AF209" s="328">
        <f t="shared" si="331"/>
        <v>0</v>
      </c>
      <c r="AG209" s="328">
        <f t="shared" si="331"/>
        <v>0</v>
      </c>
      <c r="AH209" s="328">
        <f t="shared" si="331"/>
        <v>0</v>
      </c>
      <c r="AI209" s="328">
        <f t="shared" si="331"/>
        <v>0</v>
      </c>
      <c r="AJ209" s="328">
        <f t="shared" si="331"/>
        <v>0</v>
      </c>
      <c r="AK209" s="328">
        <f t="shared" si="331"/>
        <v>0</v>
      </c>
      <c r="AL209" s="328">
        <f t="shared" si="331"/>
        <v>0</v>
      </c>
      <c r="AM209" s="328">
        <f t="shared" si="331"/>
        <v>0</v>
      </c>
      <c r="AN209" s="328">
        <f t="shared" si="331"/>
        <v>0</v>
      </c>
      <c r="AO209" s="338">
        <f t="shared" si="331"/>
        <v>0</v>
      </c>
      <c r="AP209" s="328">
        <f t="shared" si="331"/>
        <v>0</v>
      </c>
      <c r="AQ209" s="353">
        <f t="shared" ref="AQ209:AR209" si="332">SUM(AQ205:AQ208)</f>
        <v>0</v>
      </c>
      <c r="AR209" s="328">
        <f t="shared" si="332"/>
        <v>0</v>
      </c>
    </row>
    <row r="210" spans="1:44">
      <c r="A210" s="308"/>
      <c r="B210" s="309"/>
      <c r="C210" s="324" t="s">
        <v>1037</v>
      </c>
      <c r="D210" s="325"/>
      <c r="E210" s="359"/>
      <c r="F210" s="359"/>
      <c r="G210" s="359"/>
      <c r="H210" s="359"/>
      <c r="I210" s="359"/>
      <c r="J210" s="359"/>
      <c r="K210" s="359"/>
      <c r="L210" s="359"/>
      <c r="M210" s="359"/>
      <c r="N210" s="359"/>
      <c r="O210" s="359"/>
      <c r="P210" s="359"/>
      <c r="Q210" s="359"/>
      <c r="R210" s="359"/>
      <c r="S210" s="359"/>
      <c r="T210" s="359"/>
      <c r="U210" s="359"/>
      <c r="V210" s="359"/>
      <c r="W210" s="337">
        <f>SUM(E210:V210)</f>
        <v>0</v>
      </c>
      <c r="X210" s="359"/>
      <c r="Y210" s="359"/>
      <c r="Z210" s="359"/>
      <c r="AA210" s="359"/>
      <c r="AB210" s="359"/>
      <c r="AC210" s="359"/>
      <c r="AD210" s="359"/>
      <c r="AE210" s="359"/>
      <c r="AF210" s="359"/>
      <c r="AG210" s="359"/>
      <c r="AH210" s="359"/>
      <c r="AI210" s="359"/>
      <c r="AJ210" s="359"/>
      <c r="AK210" s="359"/>
      <c r="AL210" s="359"/>
      <c r="AM210" s="359"/>
      <c r="AN210" s="359"/>
      <c r="AO210" s="337">
        <f>SUM(X210:AN210)</f>
        <v>0</v>
      </c>
      <c r="AP210" s="325">
        <f>+D210+W210-AO210</f>
        <v>0</v>
      </c>
      <c r="AQ210" s="360"/>
      <c r="AR210" s="352">
        <f t="shared" ref="AR210:AR211" si="333">+AP210-AQ210</f>
        <v>0</v>
      </c>
    </row>
    <row r="211" spans="1:44">
      <c r="A211" s="308"/>
      <c r="B211" s="309"/>
      <c r="C211" s="324" t="s">
        <v>1038</v>
      </c>
      <c r="D211" s="325"/>
      <c r="E211" s="359"/>
      <c r="F211" s="359"/>
      <c r="G211" s="359"/>
      <c r="H211" s="359"/>
      <c r="I211" s="359"/>
      <c r="J211" s="359"/>
      <c r="K211" s="359"/>
      <c r="L211" s="359"/>
      <c r="M211" s="359"/>
      <c r="N211" s="359"/>
      <c r="O211" s="359"/>
      <c r="P211" s="359"/>
      <c r="Q211" s="359"/>
      <c r="R211" s="359"/>
      <c r="S211" s="359"/>
      <c r="T211" s="359"/>
      <c r="U211" s="359"/>
      <c r="V211" s="359"/>
      <c r="W211" s="337">
        <f>SUM(E211:V211)</f>
        <v>0</v>
      </c>
      <c r="X211" s="359"/>
      <c r="Y211" s="359"/>
      <c r="Z211" s="359"/>
      <c r="AA211" s="359"/>
      <c r="AB211" s="359"/>
      <c r="AC211" s="359"/>
      <c r="AD211" s="359"/>
      <c r="AE211" s="359"/>
      <c r="AF211" s="359"/>
      <c r="AG211" s="359"/>
      <c r="AH211" s="359"/>
      <c r="AI211" s="359"/>
      <c r="AJ211" s="359"/>
      <c r="AK211" s="359"/>
      <c r="AL211" s="359"/>
      <c r="AM211" s="359"/>
      <c r="AN211" s="359"/>
      <c r="AO211" s="337">
        <f>SUM(X211:AN211)</f>
        <v>0</v>
      </c>
      <c r="AP211" s="325">
        <f>+D211+W211-AO211</f>
        <v>0</v>
      </c>
      <c r="AQ211" s="360"/>
      <c r="AR211" s="352">
        <f t="shared" si="333"/>
        <v>0</v>
      </c>
    </row>
    <row r="212" spans="1:44">
      <c r="A212" s="308"/>
      <c r="B212" s="309"/>
      <c r="C212" s="356" t="s">
        <v>1039</v>
      </c>
      <c r="D212" s="328"/>
      <c r="E212" s="328">
        <f>SUM(E210:E211)</f>
        <v>0</v>
      </c>
      <c r="F212" s="328">
        <f t="shared" ref="F212:W212" si="334">SUM(F210:F211)</f>
        <v>0</v>
      </c>
      <c r="G212" s="328">
        <f t="shared" si="334"/>
        <v>0</v>
      </c>
      <c r="H212" s="328">
        <f t="shared" si="334"/>
        <v>0</v>
      </c>
      <c r="I212" s="328">
        <f t="shared" si="334"/>
        <v>0</v>
      </c>
      <c r="J212" s="328">
        <f t="shared" si="334"/>
        <v>0</v>
      </c>
      <c r="K212" s="328">
        <f t="shared" si="334"/>
        <v>0</v>
      </c>
      <c r="L212" s="328">
        <f t="shared" si="334"/>
        <v>0</v>
      </c>
      <c r="M212" s="328">
        <f t="shared" si="334"/>
        <v>0</v>
      </c>
      <c r="N212" s="328">
        <f t="shared" si="334"/>
        <v>0</v>
      </c>
      <c r="O212" s="328">
        <f t="shared" si="334"/>
        <v>0</v>
      </c>
      <c r="P212" s="328">
        <f t="shared" si="334"/>
        <v>0</v>
      </c>
      <c r="Q212" s="328">
        <f t="shared" si="334"/>
        <v>0</v>
      </c>
      <c r="R212" s="328">
        <f t="shared" si="334"/>
        <v>0</v>
      </c>
      <c r="S212" s="328">
        <f t="shared" si="334"/>
        <v>0</v>
      </c>
      <c r="T212" s="328">
        <f t="shared" si="334"/>
        <v>0</v>
      </c>
      <c r="U212" s="328">
        <f t="shared" si="334"/>
        <v>0</v>
      </c>
      <c r="V212" s="328">
        <f t="shared" si="334"/>
        <v>0</v>
      </c>
      <c r="W212" s="338">
        <f t="shared" si="334"/>
        <v>0</v>
      </c>
      <c r="X212" s="328">
        <f t="shared" ref="X212:AP212" si="335">SUM(X210:X211)</f>
        <v>0</v>
      </c>
      <c r="Y212" s="328">
        <f t="shared" si="335"/>
        <v>0</v>
      </c>
      <c r="Z212" s="328">
        <f t="shared" si="335"/>
        <v>0</v>
      </c>
      <c r="AA212" s="328">
        <f t="shared" si="335"/>
        <v>0</v>
      </c>
      <c r="AB212" s="328">
        <f t="shared" si="335"/>
        <v>0</v>
      </c>
      <c r="AC212" s="328">
        <f t="shared" si="335"/>
        <v>0</v>
      </c>
      <c r="AD212" s="328">
        <f t="shared" si="335"/>
        <v>0</v>
      </c>
      <c r="AE212" s="328">
        <f t="shared" si="335"/>
        <v>0</v>
      </c>
      <c r="AF212" s="328">
        <f t="shared" si="335"/>
        <v>0</v>
      </c>
      <c r="AG212" s="328">
        <f t="shared" si="335"/>
        <v>0</v>
      </c>
      <c r="AH212" s="328">
        <f t="shared" si="335"/>
        <v>0</v>
      </c>
      <c r="AI212" s="328">
        <f t="shared" si="335"/>
        <v>0</v>
      </c>
      <c r="AJ212" s="328">
        <f t="shared" si="335"/>
        <v>0</v>
      </c>
      <c r="AK212" s="328">
        <f t="shared" si="335"/>
        <v>0</v>
      </c>
      <c r="AL212" s="328">
        <f t="shared" si="335"/>
        <v>0</v>
      </c>
      <c r="AM212" s="328">
        <f t="shared" si="335"/>
        <v>0</v>
      </c>
      <c r="AN212" s="328">
        <f t="shared" si="335"/>
        <v>0</v>
      </c>
      <c r="AO212" s="338">
        <f t="shared" si="335"/>
        <v>0</v>
      </c>
      <c r="AP212" s="328">
        <f t="shared" si="335"/>
        <v>0</v>
      </c>
      <c r="AQ212" s="353">
        <f t="shared" ref="AQ212:AR212" si="336">SUM(AQ210:AQ211)</f>
        <v>0</v>
      </c>
      <c r="AR212" s="328">
        <f t="shared" si="336"/>
        <v>0</v>
      </c>
    </row>
    <row r="213" spans="1:44">
      <c r="A213" s="308"/>
      <c r="B213" s="309"/>
      <c r="C213" s="357" t="s">
        <v>1040</v>
      </c>
      <c r="D213" s="332"/>
      <c r="E213" s="332">
        <f>+E209+E212</f>
        <v>0</v>
      </c>
      <c r="F213" s="332">
        <f t="shared" ref="F213:T213" si="337">+F209+F212</f>
        <v>0</v>
      </c>
      <c r="G213" s="332">
        <f t="shared" si="337"/>
        <v>0</v>
      </c>
      <c r="H213" s="332">
        <f t="shared" si="337"/>
        <v>0</v>
      </c>
      <c r="I213" s="332">
        <f t="shared" si="337"/>
        <v>0</v>
      </c>
      <c r="J213" s="332">
        <f t="shared" si="337"/>
        <v>0</v>
      </c>
      <c r="K213" s="332">
        <f t="shared" si="337"/>
        <v>0</v>
      </c>
      <c r="L213" s="332">
        <f t="shared" si="337"/>
        <v>0</v>
      </c>
      <c r="M213" s="332">
        <f t="shared" si="337"/>
        <v>0</v>
      </c>
      <c r="N213" s="332">
        <f t="shared" si="337"/>
        <v>0</v>
      </c>
      <c r="O213" s="332">
        <f t="shared" si="337"/>
        <v>0</v>
      </c>
      <c r="P213" s="332">
        <f t="shared" si="337"/>
        <v>0</v>
      </c>
      <c r="Q213" s="332">
        <f t="shared" si="337"/>
        <v>0</v>
      </c>
      <c r="R213" s="332">
        <f t="shared" si="337"/>
        <v>0</v>
      </c>
      <c r="S213" s="332">
        <f t="shared" si="337"/>
        <v>0</v>
      </c>
      <c r="T213" s="332">
        <f t="shared" si="337"/>
        <v>0</v>
      </c>
      <c r="U213" s="332"/>
      <c r="V213" s="332">
        <f>+V209+V212</f>
        <v>0</v>
      </c>
      <c r="W213" s="339">
        <f>+W209+W212</f>
        <v>0</v>
      </c>
      <c r="X213" s="332">
        <f>+X209+X212</f>
        <v>0</v>
      </c>
      <c r="Y213" s="332">
        <f t="shared" ref="Y213:AO213" si="338">+Y209+Y212</f>
        <v>0</v>
      </c>
      <c r="Z213" s="332">
        <f t="shared" si="338"/>
        <v>0</v>
      </c>
      <c r="AA213" s="332">
        <f t="shared" si="338"/>
        <v>0</v>
      </c>
      <c r="AB213" s="332">
        <f t="shared" si="338"/>
        <v>0</v>
      </c>
      <c r="AC213" s="332">
        <f t="shared" si="338"/>
        <v>0</v>
      </c>
      <c r="AD213" s="332">
        <f t="shared" si="338"/>
        <v>0</v>
      </c>
      <c r="AE213" s="332">
        <f t="shared" si="338"/>
        <v>0</v>
      </c>
      <c r="AF213" s="332">
        <f t="shared" si="338"/>
        <v>0</v>
      </c>
      <c r="AG213" s="332">
        <f t="shared" si="338"/>
        <v>0</v>
      </c>
      <c r="AH213" s="332">
        <f t="shared" si="338"/>
        <v>0</v>
      </c>
      <c r="AI213" s="332">
        <f t="shared" si="338"/>
        <v>0</v>
      </c>
      <c r="AJ213" s="332">
        <f t="shared" si="338"/>
        <v>0</v>
      </c>
      <c r="AK213" s="332">
        <f t="shared" si="338"/>
        <v>0</v>
      </c>
      <c r="AL213" s="332">
        <f t="shared" si="338"/>
        <v>0</v>
      </c>
      <c r="AM213" s="332">
        <f t="shared" si="338"/>
        <v>0</v>
      </c>
      <c r="AN213" s="332">
        <f t="shared" si="338"/>
        <v>0</v>
      </c>
      <c r="AO213" s="339">
        <f t="shared" si="338"/>
        <v>0</v>
      </c>
      <c r="AP213" s="332">
        <f t="shared" ref="AP213:AR213" si="339">+AP209+AP212</f>
        <v>0</v>
      </c>
      <c r="AQ213" s="355">
        <f t="shared" si="339"/>
        <v>0</v>
      </c>
      <c r="AR213" s="332">
        <f t="shared" si="339"/>
        <v>0</v>
      </c>
    </row>
    <row r="214" spans="4:9">
      <c r="D214" t="s">
        <v>314</v>
      </c>
      <c r="E214" s="358" t="e">
        <f>+E196+E209-'KK LRA-LO'!#REF!</f>
        <v>#REF!</v>
      </c>
      <c r="F214" s="358">
        <f>+F196-Y196</f>
        <v>0</v>
      </c>
      <c r="G214" s="358">
        <f>+G196-Z196</f>
        <v>0</v>
      </c>
      <c r="H214" s="358">
        <f>+H209-(AA196+AB196)</f>
        <v>0</v>
      </c>
      <c r="I214" s="358">
        <f>+I196-Y209</f>
        <v>0</v>
      </c>
    </row>
    <row r="215" spans="1:44">
      <c r="A215" s="308"/>
      <c r="B215" s="309"/>
      <c r="C215" s="310" t="s">
        <v>1043</v>
      </c>
      <c r="D215" s="310" t="s">
        <v>966</v>
      </c>
      <c r="E215" s="311"/>
      <c r="F215" s="311"/>
      <c r="G215" s="311"/>
      <c r="H215" s="311"/>
      <c r="I215" s="311"/>
      <c r="J215" s="311"/>
      <c r="K215" s="311"/>
      <c r="L215" s="311"/>
      <c r="M215" s="311"/>
      <c r="N215" s="311"/>
      <c r="O215" s="311"/>
      <c r="P215" s="311"/>
      <c r="Q215" s="311"/>
      <c r="R215" s="311"/>
      <c r="S215" s="311"/>
      <c r="T215" s="311"/>
      <c r="U215" s="311"/>
      <c r="V215" s="311"/>
      <c r="W215" s="311"/>
      <c r="X215" s="311"/>
      <c r="Y215" s="311"/>
      <c r="Z215" s="311"/>
      <c r="AA215" s="311"/>
      <c r="AB215" s="311"/>
      <c r="AC215" s="311"/>
      <c r="AD215" s="311"/>
      <c r="AE215" s="311"/>
      <c r="AF215" s="340"/>
      <c r="AG215" s="311"/>
      <c r="AH215" s="311"/>
      <c r="AI215" s="311"/>
      <c r="AJ215" s="311"/>
      <c r="AK215" s="311"/>
      <c r="AL215" s="311"/>
      <c r="AM215" s="311"/>
      <c r="AN215" s="311"/>
      <c r="AO215" s="311"/>
      <c r="AP215" s="311"/>
      <c r="AQ215" s="343"/>
      <c r="AR215" s="311"/>
    </row>
    <row r="216" spans="1:44">
      <c r="A216" s="308"/>
      <c r="B216" s="309"/>
      <c r="C216" s="312" t="s">
        <v>967</v>
      </c>
      <c r="D216" s="313" t="s">
        <v>968</v>
      </c>
      <c r="E216" s="314" t="s">
        <v>969</v>
      </c>
      <c r="F216" s="315"/>
      <c r="G216" s="315"/>
      <c r="H216" s="315"/>
      <c r="I216" s="315"/>
      <c r="J216" s="315"/>
      <c r="K216" s="315"/>
      <c r="L216" s="315"/>
      <c r="M216" s="315"/>
      <c r="N216" s="315"/>
      <c r="O216" s="315"/>
      <c r="P216" s="315"/>
      <c r="Q216" s="315"/>
      <c r="R216" s="315"/>
      <c r="S216" s="315"/>
      <c r="T216" s="315"/>
      <c r="U216" s="315"/>
      <c r="V216" s="315"/>
      <c r="W216" s="333"/>
      <c r="X216" s="334" t="s">
        <v>970</v>
      </c>
      <c r="Y216" s="341"/>
      <c r="Z216" s="341"/>
      <c r="AA216" s="341"/>
      <c r="AB216" s="341"/>
      <c r="AC216" s="341"/>
      <c r="AD216" s="341"/>
      <c r="AE216" s="341"/>
      <c r="AF216" s="341"/>
      <c r="AG216" s="341"/>
      <c r="AH216" s="341"/>
      <c r="AI216" s="341"/>
      <c r="AJ216" s="341"/>
      <c r="AK216" s="341"/>
      <c r="AL216" s="341"/>
      <c r="AM216" s="341"/>
      <c r="AN216" s="341"/>
      <c r="AO216" s="344"/>
      <c r="AP216" s="345" t="s">
        <v>971</v>
      </c>
      <c r="AQ216" s="346" t="s">
        <v>972</v>
      </c>
      <c r="AR216" s="346" t="s">
        <v>314</v>
      </c>
    </row>
    <row r="217" ht="103.5" spans="1:44">
      <c r="A217" s="316"/>
      <c r="B217" s="317"/>
      <c r="C217" s="318"/>
      <c r="D217" s="319"/>
      <c r="E217" s="312" t="s">
        <v>974</v>
      </c>
      <c r="F217" s="312" t="s">
        <v>975</v>
      </c>
      <c r="G217" s="312" t="s">
        <v>976</v>
      </c>
      <c r="H217" s="312" t="s">
        <v>977</v>
      </c>
      <c r="I217" s="312" t="s">
        <v>978</v>
      </c>
      <c r="J217" s="312" t="s">
        <v>979</v>
      </c>
      <c r="K217" s="312" t="s">
        <v>980</v>
      </c>
      <c r="L217" s="312" t="s">
        <v>981</v>
      </c>
      <c r="M217" s="312" t="s">
        <v>982</v>
      </c>
      <c r="N217" s="312" t="s">
        <v>983</v>
      </c>
      <c r="O217" s="312" t="s">
        <v>984</v>
      </c>
      <c r="P217" s="312" t="s">
        <v>985</v>
      </c>
      <c r="Q217" s="312" t="s">
        <v>986</v>
      </c>
      <c r="R217" s="312" t="s">
        <v>987</v>
      </c>
      <c r="S217" s="312" t="s">
        <v>988</v>
      </c>
      <c r="T217" s="312" t="s">
        <v>989</v>
      </c>
      <c r="U217" s="312" t="s">
        <v>990</v>
      </c>
      <c r="V217" s="312" t="s">
        <v>991</v>
      </c>
      <c r="W217" s="335" t="s">
        <v>992</v>
      </c>
      <c r="X217" s="312" t="s">
        <v>993</v>
      </c>
      <c r="Y217" s="312" t="s">
        <v>994</v>
      </c>
      <c r="Z217" s="312" t="s">
        <v>995</v>
      </c>
      <c r="AA217" s="312" t="s">
        <v>996</v>
      </c>
      <c r="AB217" s="312" t="s">
        <v>997</v>
      </c>
      <c r="AC217" s="312" t="s">
        <v>998</v>
      </c>
      <c r="AD217" s="312" t="s">
        <v>999</v>
      </c>
      <c r="AE217" s="312" t="s">
        <v>1000</v>
      </c>
      <c r="AF217" s="342" t="s">
        <v>1001</v>
      </c>
      <c r="AG217" s="312" t="s">
        <v>1002</v>
      </c>
      <c r="AH217" s="312" t="s">
        <v>1003</v>
      </c>
      <c r="AI217" s="312" t="s">
        <v>1004</v>
      </c>
      <c r="AJ217" s="312" t="s">
        <v>1005</v>
      </c>
      <c r="AK217" s="312" t="s">
        <v>1006</v>
      </c>
      <c r="AL217" s="312" t="s">
        <v>1007</v>
      </c>
      <c r="AM217" s="312" t="s">
        <v>989</v>
      </c>
      <c r="AN217" s="312" t="s">
        <v>990</v>
      </c>
      <c r="AO217" s="335" t="s">
        <v>1008</v>
      </c>
      <c r="AP217" s="347"/>
      <c r="AQ217" s="348"/>
      <c r="AR217" s="348"/>
    </row>
    <row r="218" spans="1:44">
      <c r="A218" s="308"/>
      <c r="B218" s="309"/>
      <c r="C218" s="320" t="s">
        <v>1009</v>
      </c>
      <c r="D218" s="321"/>
      <c r="E218" s="321"/>
      <c r="F218" s="321"/>
      <c r="G218" s="321"/>
      <c r="H218" s="321"/>
      <c r="I218" s="321"/>
      <c r="J218" s="321"/>
      <c r="K218" s="321"/>
      <c r="L218" s="321"/>
      <c r="M218" s="321"/>
      <c r="N218" s="321"/>
      <c r="O218" s="321"/>
      <c r="P218" s="321"/>
      <c r="Q218" s="321"/>
      <c r="R218" s="321"/>
      <c r="S218" s="321"/>
      <c r="T218" s="321"/>
      <c r="U218" s="321"/>
      <c r="V218" s="321"/>
      <c r="W218" s="321"/>
      <c r="X218" s="321"/>
      <c r="Y218" s="321"/>
      <c r="Z218" s="321"/>
      <c r="AA218" s="321"/>
      <c r="AB218" s="321"/>
      <c r="AC218" s="321"/>
      <c r="AD218" s="321"/>
      <c r="AE218" s="321"/>
      <c r="AF218" s="321"/>
      <c r="AG218" s="321"/>
      <c r="AH218" s="321"/>
      <c r="AI218" s="321"/>
      <c r="AJ218" s="321"/>
      <c r="AK218" s="321"/>
      <c r="AL218" s="321"/>
      <c r="AM218" s="321"/>
      <c r="AN218" s="321"/>
      <c r="AO218" s="321"/>
      <c r="AP218" s="321"/>
      <c r="AQ218" s="321"/>
      <c r="AR218" s="349"/>
    </row>
    <row r="219" spans="1:44">
      <c r="A219" s="308"/>
      <c r="B219" s="309"/>
      <c r="C219" s="322" t="s">
        <v>756</v>
      </c>
      <c r="D219" s="323"/>
      <c r="E219" s="323">
        <f>SUM(E220)</f>
        <v>0</v>
      </c>
      <c r="F219" s="323">
        <f t="shared" ref="F219:X219" si="340">SUM(F220)</f>
        <v>0</v>
      </c>
      <c r="G219" s="323">
        <f t="shared" si="340"/>
        <v>0</v>
      </c>
      <c r="H219" s="323">
        <f t="shared" si="340"/>
        <v>0</v>
      </c>
      <c r="I219" s="323">
        <f t="shared" si="340"/>
        <v>0</v>
      </c>
      <c r="J219" s="323">
        <f t="shared" si="340"/>
        <v>0</v>
      </c>
      <c r="K219" s="323">
        <f t="shared" si="340"/>
        <v>0</v>
      </c>
      <c r="L219" s="323">
        <f t="shared" si="340"/>
        <v>0</v>
      </c>
      <c r="M219" s="323">
        <f t="shared" si="340"/>
        <v>0</v>
      </c>
      <c r="N219" s="323">
        <f t="shared" si="340"/>
        <v>0</v>
      </c>
      <c r="O219" s="323">
        <f t="shared" si="340"/>
        <v>0</v>
      </c>
      <c r="P219" s="323">
        <f t="shared" si="340"/>
        <v>0</v>
      </c>
      <c r="Q219" s="323">
        <f t="shared" si="340"/>
        <v>0</v>
      </c>
      <c r="R219" s="323">
        <f t="shared" si="340"/>
        <v>0</v>
      </c>
      <c r="S219" s="323">
        <f t="shared" si="340"/>
        <v>0</v>
      </c>
      <c r="T219" s="323">
        <f t="shared" si="340"/>
        <v>0</v>
      </c>
      <c r="U219" s="323">
        <f t="shared" si="340"/>
        <v>0</v>
      </c>
      <c r="V219" s="323">
        <f t="shared" si="340"/>
        <v>0</v>
      </c>
      <c r="W219" s="336">
        <f t="shared" si="340"/>
        <v>0</v>
      </c>
      <c r="X219" s="323">
        <f t="shared" si="340"/>
        <v>0</v>
      </c>
      <c r="Y219" s="323">
        <f t="shared" ref="Y219:AP219" si="341">SUM(Y220)</f>
        <v>0</v>
      </c>
      <c r="Z219" s="323">
        <f t="shared" si="341"/>
        <v>0</v>
      </c>
      <c r="AA219" s="323">
        <f t="shared" si="341"/>
        <v>0</v>
      </c>
      <c r="AB219" s="323">
        <f t="shared" si="341"/>
        <v>0</v>
      </c>
      <c r="AC219" s="323">
        <f t="shared" si="341"/>
        <v>0</v>
      </c>
      <c r="AD219" s="323">
        <f t="shared" si="341"/>
        <v>0</v>
      </c>
      <c r="AE219" s="323">
        <f t="shared" si="341"/>
        <v>0</v>
      </c>
      <c r="AF219" s="323">
        <f t="shared" si="341"/>
        <v>0</v>
      </c>
      <c r="AG219" s="323">
        <f t="shared" si="341"/>
        <v>0</v>
      </c>
      <c r="AH219" s="323">
        <f t="shared" si="341"/>
        <v>0</v>
      </c>
      <c r="AI219" s="323">
        <f t="shared" si="341"/>
        <v>0</v>
      </c>
      <c r="AJ219" s="323">
        <f t="shared" si="341"/>
        <v>0</v>
      </c>
      <c r="AK219" s="323">
        <f t="shared" si="341"/>
        <v>0</v>
      </c>
      <c r="AL219" s="323">
        <f t="shared" si="341"/>
        <v>0</v>
      </c>
      <c r="AM219" s="323">
        <f t="shared" si="341"/>
        <v>0</v>
      </c>
      <c r="AN219" s="323">
        <f t="shared" si="341"/>
        <v>0</v>
      </c>
      <c r="AO219" s="336">
        <f t="shared" si="341"/>
        <v>0</v>
      </c>
      <c r="AP219" s="323">
        <f t="shared" si="341"/>
        <v>0</v>
      </c>
      <c r="AQ219" s="350">
        <f t="shared" ref="AQ219:AR219" si="342">SUM(AQ220)</f>
        <v>0</v>
      </c>
      <c r="AR219" s="351">
        <f t="shared" si="342"/>
        <v>0</v>
      </c>
    </row>
    <row r="220" spans="1:44">
      <c r="A220" s="308"/>
      <c r="B220" s="309"/>
      <c r="C220" s="324" t="s">
        <v>759</v>
      </c>
      <c r="D220" s="325"/>
      <c r="E220" s="359"/>
      <c r="F220" s="359"/>
      <c r="G220" s="359"/>
      <c r="H220" s="359"/>
      <c r="I220" s="359"/>
      <c r="J220" s="359"/>
      <c r="K220" s="359"/>
      <c r="L220" s="359"/>
      <c r="M220" s="359"/>
      <c r="N220" s="359"/>
      <c r="O220" s="359"/>
      <c r="P220" s="359"/>
      <c r="Q220" s="359"/>
      <c r="R220" s="359"/>
      <c r="S220" s="359"/>
      <c r="T220" s="359"/>
      <c r="U220" s="359"/>
      <c r="V220" s="359"/>
      <c r="W220" s="337">
        <f>SUM(E220:V220)</f>
        <v>0</v>
      </c>
      <c r="X220" s="359"/>
      <c r="Y220" s="359"/>
      <c r="Z220" s="359"/>
      <c r="AA220" s="359"/>
      <c r="AB220" s="359"/>
      <c r="AC220" s="359"/>
      <c r="AD220" s="359"/>
      <c r="AE220" s="359"/>
      <c r="AF220" s="359"/>
      <c r="AG220" s="359"/>
      <c r="AH220" s="359"/>
      <c r="AI220" s="359"/>
      <c r="AJ220" s="359"/>
      <c r="AK220" s="359"/>
      <c r="AL220" s="359"/>
      <c r="AM220" s="359"/>
      <c r="AN220" s="359"/>
      <c r="AO220" s="337">
        <f>SUM(X220:AN220)</f>
        <v>0</v>
      </c>
      <c r="AP220" s="325">
        <f>+D220+W220-AO220</f>
        <v>0</v>
      </c>
      <c r="AQ220" s="360"/>
      <c r="AR220" s="352">
        <f>+AP220-AQ220</f>
        <v>0</v>
      </c>
    </row>
    <row r="221" spans="1:44">
      <c r="A221" s="308"/>
      <c r="B221" s="309"/>
      <c r="C221" s="322" t="s">
        <v>762</v>
      </c>
      <c r="D221" s="323"/>
      <c r="E221" s="323">
        <f>SUM(E222:E242)</f>
        <v>0</v>
      </c>
      <c r="F221" s="323">
        <f t="shared" ref="F221:X221" si="343">SUM(F222:F242)</f>
        <v>0</v>
      </c>
      <c r="G221" s="323">
        <f t="shared" si="343"/>
        <v>0</v>
      </c>
      <c r="H221" s="323">
        <f t="shared" si="343"/>
        <v>0</v>
      </c>
      <c r="I221" s="323">
        <f t="shared" si="343"/>
        <v>0</v>
      </c>
      <c r="J221" s="323">
        <f t="shared" si="343"/>
        <v>0</v>
      </c>
      <c r="K221" s="323">
        <f t="shared" si="343"/>
        <v>0</v>
      </c>
      <c r="L221" s="323">
        <f t="shared" si="343"/>
        <v>0</v>
      </c>
      <c r="M221" s="323">
        <f t="shared" si="343"/>
        <v>0</v>
      </c>
      <c r="N221" s="323">
        <f t="shared" si="343"/>
        <v>0</v>
      </c>
      <c r="O221" s="323">
        <f t="shared" si="343"/>
        <v>0</v>
      </c>
      <c r="P221" s="323">
        <f t="shared" si="343"/>
        <v>0</v>
      </c>
      <c r="Q221" s="323">
        <f t="shared" si="343"/>
        <v>0</v>
      </c>
      <c r="R221" s="323">
        <f t="shared" si="343"/>
        <v>0</v>
      </c>
      <c r="S221" s="323">
        <f t="shared" si="343"/>
        <v>0</v>
      </c>
      <c r="T221" s="323">
        <f t="shared" si="343"/>
        <v>0</v>
      </c>
      <c r="U221" s="323">
        <f t="shared" si="343"/>
        <v>0</v>
      </c>
      <c r="V221" s="323">
        <f t="shared" si="343"/>
        <v>0</v>
      </c>
      <c r="W221" s="336">
        <f t="shared" si="343"/>
        <v>0</v>
      </c>
      <c r="X221" s="323">
        <f t="shared" si="343"/>
        <v>0</v>
      </c>
      <c r="Y221" s="323">
        <f t="shared" ref="Y221:AO221" si="344">SUM(Y222:Y242)</f>
        <v>0</v>
      </c>
      <c r="Z221" s="323">
        <f t="shared" si="344"/>
        <v>0</v>
      </c>
      <c r="AA221" s="323">
        <f t="shared" si="344"/>
        <v>0</v>
      </c>
      <c r="AB221" s="323">
        <f t="shared" si="344"/>
        <v>0</v>
      </c>
      <c r="AC221" s="323">
        <f t="shared" si="344"/>
        <v>0</v>
      </c>
      <c r="AD221" s="323">
        <f t="shared" si="344"/>
        <v>0</v>
      </c>
      <c r="AE221" s="323">
        <f t="shared" si="344"/>
        <v>0</v>
      </c>
      <c r="AF221" s="323">
        <f t="shared" si="344"/>
        <v>0</v>
      </c>
      <c r="AG221" s="323">
        <f t="shared" si="344"/>
        <v>0</v>
      </c>
      <c r="AH221" s="323">
        <f t="shared" si="344"/>
        <v>0</v>
      </c>
      <c r="AI221" s="323">
        <f t="shared" si="344"/>
        <v>0</v>
      </c>
      <c r="AJ221" s="323">
        <f t="shared" si="344"/>
        <v>0</v>
      </c>
      <c r="AK221" s="323">
        <f t="shared" si="344"/>
        <v>0</v>
      </c>
      <c r="AL221" s="323">
        <f t="shared" si="344"/>
        <v>0</v>
      </c>
      <c r="AM221" s="323">
        <f t="shared" si="344"/>
        <v>0</v>
      </c>
      <c r="AN221" s="323">
        <f t="shared" si="344"/>
        <v>0</v>
      </c>
      <c r="AO221" s="336">
        <f t="shared" si="344"/>
        <v>0</v>
      </c>
      <c r="AP221" s="323">
        <f t="shared" ref="AP221:AR221" si="345">SUM(AP222:AP242)</f>
        <v>0</v>
      </c>
      <c r="AQ221" s="350">
        <f t="shared" si="345"/>
        <v>0</v>
      </c>
      <c r="AR221" s="351">
        <f t="shared" si="345"/>
        <v>0</v>
      </c>
    </row>
    <row r="222" spans="1:44">
      <c r="A222" s="308"/>
      <c r="B222" s="309"/>
      <c r="C222" s="324" t="s">
        <v>766</v>
      </c>
      <c r="D222" s="325"/>
      <c r="E222" s="359"/>
      <c r="F222" s="359"/>
      <c r="G222" s="359"/>
      <c r="H222" s="359"/>
      <c r="I222" s="359"/>
      <c r="J222" s="359"/>
      <c r="K222" s="359"/>
      <c r="L222" s="359"/>
      <c r="M222" s="359"/>
      <c r="N222" s="359"/>
      <c r="O222" s="359"/>
      <c r="P222" s="359"/>
      <c r="Q222" s="359"/>
      <c r="R222" s="359"/>
      <c r="S222" s="359"/>
      <c r="T222" s="359"/>
      <c r="U222" s="359"/>
      <c r="V222" s="359"/>
      <c r="W222" s="337">
        <f>SUM(E222:V222)</f>
        <v>0</v>
      </c>
      <c r="X222" s="359"/>
      <c r="Y222" s="359"/>
      <c r="Z222" s="359"/>
      <c r="AA222" s="359"/>
      <c r="AB222" s="359"/>
      <c r="AC222" s="359"/>
      <c r="AD222" s="359"/>
      <c r="AE222" s="359"/>
      <c r="AF222" s="359"/>
      <c r="AG222" s="359"/>
      <c r="AH222" s="359"/>
      <c r="AI222" s="359"/>
      <c r="AJ222" s="359"/>
      <c r="AK222" s="359"/>
      <c r="AL222" s="359"/>
      <c r="AM222" s="359"/>
      <c r="AN222" s="359"/>
      <c r="AO222" s="337">
        <f>SUM(X222:AN222)</f>
        <v>0</v>
      </c>
      <c r="AP222" s="325">
        <f t="shared" ref="AP222:AP242" si="346">+D222+W222-AO222</f>
        <v>0</v>
      </c>
      <c r="AQ222" s="360"/>
      <c r="AR222" s="352">
        <f t="shared" ref="AR222:AR242" si="347">+AP222-AQ222</f>
        <v>0</v>
      </c>
    </row>
    <row r="223" spans="1:44">
      <c r="A223" s="308"/>
      <c r="B223" s="309"/>
      <c r="C223" s="324" t="s">
        <v>770</v>
      </c>
      <c r="D223" s="325"/>
      <c r="E223" s="359"/>
      <c r="F223" s="359"/>
      <c r="G223" s="359"/>
      <c r="H223" s="359"/>
      <c r="I223" s="359"/>
      <c r="J223" s="359"/>
      <c r="K223" s="359"/>
      <c r="L223" s="359"/>
      <c r="M223" s="359"/>
      <c r="N223" s="359"/>
      <c r="O223" s="359"/>
      <c r="P223" s="359"/>
      <c r="Q223" s="359"/>
      <c r="R223" s="359"/>
      <c r="S223" s="359"/>
      <c r="T223" s="359"/>
      <c r="U223" s="359"/>
      <c r="V223" s="359"/>
      <c r="W223" s="337">
        <f t="shared" ref="W223:W242" si="348">SUM(E223:V223)</f>
        <v>0</v>
      </c>
      <c r="X223" s="359"/>
      <c r="Y223" s="359"/>
      <c r="Z223" s="359"/>
      <c r="AA223" s="359"/>
      <c r="AB223" s="359"/>
      <c r="AC223" s="359"/>
      <c r="AD223" s="359"/>
      <c r="AE223" s="359"/>
      <c r="AF223" s="359"/>
      <c r="AG223" s="359"/>
      <c r="AH223" s="359"/>
      <c r="AI223" s="359"/>
      <c r="AJ223" s="359"/>
      <c r="AK223" s="359"/>
      <c r="AL223" s="359"/>
      <c r="AM223" s="359"/>
      <c r="AN223" s="359"/>
      <c r="AO223" s="337">
        <f t="shared" ref="AO223:AO242" si="349">SUM(X223:AN223)</f>
        <v>0</v>
      </c>
      <c r="AP223" s="325">
        <f t="shared" si="346"/>
        <v>0</v>
      </c>
      <c r="AQ223" s="360"/>
      <c r="AR223" s="352">
        <f t="shared" si="347"/>
        <v>0</v>
      </c>
    </row>
    <row r="224" spans="1:44">
      <c r="A224" s="308"/>
      <c r="B224" s="309"/>
      <c r="C224" s="324" t="s">
        <v>774</v>
      </c>
      <c r="D224" s="325"/>
      <c r="E224" s="359"/>
      <c r="F224" s="359"/>
      <c r="G224" s="359"/>
      <c r="H224" s="359"/>
      <c r="I224" s="359"/>
      <c r="J224" s="359"/>
      <c r="K224" s="359"/>
      <c r="L224" s="359"/>
      <c r="M224" s="359"/>
      <c r="N224" s="359"/>
      <c r="O224" s="359"/>
      <c r="P224" s="359"/>
      <c r="Q224" s="359"/>
      <c r="R224" s="359"/>
      <c r="S224" s="359"/>
      <c r="T224" s="359"/>
      <c r="U224" s="359"/>
      <c r="V224" s="359"/>
      <c r="W224" s="337">
        <f t="shared" si="348"/>
        <v>0</v>
      </c>
      <c r="X224" s="359"/>
      <c r="Y224" s="359"/>
      <c r="Z224" s="359"/>
      <c r="AA224" s="359"/>
      <c r="AB224" s="359"/>
      <c r="AC224" s="359"/>
      <c r="AD224" s="359"/>
      <c r="AE224" s="359"/>
      <c r="AF224" s="359"/>
      <c r="AG224" s="359"/>
      <c r="AH224" s="359"/>
      <c r="AI224" s="359"/>
      <c r="AJ224" s="359"/>
      <c r="AK224" s="359"/>
      <c r="AL224" s="359"/>
      <c r="AM224" s="359"/>
      <c r="AN224" s="359"/>
      <c r="AO224" s="337">
        <f t="shared" si="349"/>
        <v>0</v>
      </c>
      <c r="AP224" s="325">
        <f t="shared" si="346"/>
        <v>0</v>
      </c>
      <c r="AQ224" s="360"/>
      <c r="AR224" s="352">
        <f t="shared" si="347"/>
        <v>0</v>
      </c>
    </row>
    <row r="225" spans="1:44">
      <c r="A225" s="308"/>
      <c r="B225" s="309"/>
      <c r="C225" s="324" t="s">
        <v>778</v>
      </c>
      <c r="D225" s="325"/>
      <c r="E225" s="359"/>
      <c r="F225" s="359"/>
      <c r="G225" s="359"/>
      <c r="H225" s="359"/>
      <c r="I225" s="359"/>
      <c r="J225" s="359"/>
      <c r="K225" s="359"/>
      <c r="L225" s="359"/>
      <c r="M225" s="359"/>
      <c r="N225" s="359"/>
      <c r="O225" s="359"/>
      <c r="P225" s="359"/>
      <c r="Q225" s="359"/>
      <c r="R225" s="359"/>
      <c r="S225" s="359"/>
      <c r="T225" s="359"/>
      <c r="U225" s="359"/>
      <c r="V225" s="359"/>
      <c r="W225" s="337">
        <f t="shared" si="348"/>
        <v>0</v>
      </c>
      <c r="X225" s="359"/>
      <c r="Y225" s="359"/>
      <c r="Z225" s="359"/>
      <c r="AA225" s="359"/>
      <c r="AB225" s="359"/>
      <c r="AC225" s="359"/>
      <c r="AD225" s="359"/>
      <c r="AE225" s="359"/>
      <c r="AF225" s="359"/>
      <c r="AG225" s="359"/>
      <c r="AH225" s="359"/>
      <c r="AI225" s="359"/>
      <c r="AJ225" s="359"/>
      <c r="AK225" s="359"/>
      <c r="AL225" s="359"/>
      <c r="AM225" s="359"/>
      <c r="AN225" s="359"/>
      <c r="AO225" s="337">
        <f t="shared" si="349"/>
        <v>0</v>
      </c>
      <c r="AP225" s="325">
        <f t="shared" si="346"/>
        <v>0</v>
      </c>
      <c r="AQ225" s="360"/>
      <c r="AR225" s="352">
        <f t="shared" si="347"/>
        <v>0</v>
      </c>
    </row>
    <row r="226" spans="1:44">
      <c r="A226" s="308"/>
      <c r="B226" s="309"/>
      <c r="C226" s="324" t="s">
        <v>782</v>
      </c>
      <c r="D226" s="325"/>
      <c r="E226" s="359"/>
      <c r="F226" s="359"/>
      <c r="G226" s="359"/>
      <c r="H226" s="359"/>
      <c r="I226" s="359"/>
      <c r="J226" s="359"/>
      <c r="K226" s="359"/>
      <c r="L226" s="359"/>
      <c r="M226" s="359"/>
      <c r="N226" s="359"/>
      <c r="O226" s="359"/>
      <c r="P226" s="359"/>
      <c r="Q226" s="359"/>
      <c r="R226" s="359"/>
      <c r="S226" s="359"/>
      <c r="T226" s="359"/>
      <c r="U226" s="359"/>
      <c r="V226" s="359"/>
      <c r="W226" s="337">
        <f t="shared" si="348"/>
        <v>0</v>
      </c>
      <c r="X226" s="359"/>
      <c r="Y226" s="359"/>
      <c r="Z226" s="359"/>
      <c r="AA226" s="359"/>
      <c r="AB226" s="359"/>
      <c r="AC226" s="359"/>
      <c r="AD226" s="359"/>
      <c r="AE226" s="359"/>
      <c r="AF226" s="359"/>
      <c r="AG226" s="359"/>
      <c r="AH226" s="359"/>
      <c r="AI226" s="359"/>
      <c r="AJ226" s="359"/>
      <c r="AK226" s="359"/>
      <c r="AL226" s="359"/>
      <c r="AM226" s="359"/>
      <c r="AN226" s="359"/>
      <c r="AO226" s="337">
        <f t="shared" si="349"/>
        <v>0</v>
      </c>
      <c r="AP226" s="325">
        <f t="shared" si="346"/>
        <v>0</v>
      </c>
      <c r="AQ226" s="360"/>
      <c r="AR226" s="352">
        <f t="shared" si="347"/>
        <v>0</v>
      </c>
    </row>
    <row r="227" spans="1:44">
      <c r="A227" s="308"/>
      <c r="B227" s="309"/>
      <c r="C227" s="324" t="s">
        <v>786</v>
      </c>
      <c r="D227" s="325"/>
      <c r="E227" s="359"/>
      <c r="F227" s="359"/>
      <c r="G227" s="359"/>
      <c r="H227" s="359"/>
      <c r="I227" s="359"/>
      <c r="J227" s="359"/>
      <c r="K227" s="359"/>
      <c r="L227" s="359"/>
      <c r="M227" s="359"/>
      <c r="N227" s="359"/>
      <c r="O227" s="359"/>
      <c r="P227" s="359"/>
      <c r="Q227" s="359"/>
      <c r="R227" s="359"/>
      <c r="S227" s="359"/>
      <c r="T227" s="359"/>
      <c r="U227" s="359"/>
      <c r="V227" s="359"/>
      <c r="W227" s="337">
        <f t="shared" si="348"/>
        <v>0</v>
      </c>
      <c r="X227" s="359"/>
      <c r="Y227" s="359"/>
      <c r="Z227" s="359"/>
      <c r="AA227" s="359"/>
      <c r="AB227" s="359"/>
      <c r="AC227" s="359"/>
      <c r="AD227" s="359"/>
      <c r="AE227" s="359"/>
      <c r="AF227" s="359"/>
      <c r="AG227" s="359"/>
      <c r="AH227" s="359"/>
      <c r="AI227" s="359"/>
      <c r="AJ227" s="359"/>
      <c r="AK227" s="359"/>
      <c r="AL227" s="359"/>
      <c r="AM227" s="359"/>
      <c r="AN227" s="359"/>
      <c r="AO227" s="337">
        <f t="shared" si="349"/>
        <v>0</v>
      </c>
      <c r="AP227" s="325">
        <f t="shared" si="346"/>
        <v>0</v>
      </c>
      <c r="AQ227" s="360"/>
      <c r="AR227" s="352">
        <f t="shared" si="347"/>
        <v>0</v>
      </c>
    </row>
    <row r="228" spans="1:44">
      <c r="A228" s="308"/>
      <c r="B228" s="309"/>
      <c r="C228" s="324" t="s">
        <v>790</v>
      </c>
      <c r="D228" s="325"/>
      <c r="E228" s="359"/>
      <c r="F228" s="359"/>
      <c r="G228" s="359"/>
      <c r="H228" s="359"/>
      <c r="I228" s="359"/>
      <c r="J228" s="359"/>
      <c r="K228" s="359"/>
      <c r="L228" s="359"/>
      <c r="M228" s="359"/>
      <c r="N228" s="359"/>
      <c r="O228" s="359"/>
      <c r="P228" s="359"/>
      <c r="Q228" s="359"/>
      <c r="R228" s="359"/>
      <c r="S228" s="359"/>
      <c r="T228" s="359"/>
      <c r="U228" s="359"/>
      <c r="V228" s="359"/>
      <c r="W228" s="337">
        <f t="shared" si="348"/>
        <v>0</v>
      </c>
      <c r="X228" s="359"/>
      <c r="Y228" s="359"/>
      <c r="Z228" s="359"/>
      <c r="AA228" s="359"/>
      <c r="AB228" s="359"/>
      <c r="AC228" s="359"/>
      <c r="AD228" s="359"/>
      <c r="AE228" s="359"/>
      <c r="AF228" s="359"/>
      <c r="AG228" s="359"/>
      <c r="AH228" s="359"/>
      <c r="AI228" s="359"/>
      <c r="AJ228" s="359"/>
      <c r="AK228" s="359"/>
      <c r="AL228" s="359"/>
      <c r="AM228" s="359"/>
      <c r="AN228" s="359"/>
      <c r="AO228" s="337">
        <f t="shared" si="349"/>
        <v>0</v>
      </c>
      <c r="AP228" s="325">
        <f t="shared" si="346"/>
        <v>0</v>
      </c>
      <c r="AQ228" s="360"/>
      <c r="AR228" s="352">
        <f t="shared" si="347"/>
        <v>0</v>
      </c>
    </row>
    <row r="229" spans="1:44">
      <c r="A229" s="308"/>
      <c r="B229" s="309"/>
      <c r="C229" s="324" t="s">
        <v>794</v>
      </c>
      <c r="D229" s="325"/>
      <c r="E229" s="359"/>
      <c r="F229" s="359"/>
      <c r="G229" s="359"/>
      <c r="H229" s="359"/>
      <c r="I229" s="359"/>
      <c r="J229" s="359"/>
      <c r="K229" s="359"/>
      <c r="L229" s="359"/>
      <c r="M229" s="359"/>
      <c r="N229" s="359"/>
      <c r="O229" s="359"/>
      <c r="P229" s="359"/>
      <c r="Q229" s="359"/>
      <c r="R229" s="359"/>
      <c r="S229" s="359"/>
      <c r="T229" s="359"/>
      <c r="U229" s="359"/>
      <c r="V229" s="359"/>
      <c r="W229" s="337">
        <f t="shared" si="348"/>
        <v>0</v>
      </c>
      <c r="X229" s="359"/>
      <c r="Y229" s="359"/>
      <c r="Z229" s="359"/>
      <c r="AA229" s="359"/>
      <c r="AB229" s="359"/>
      <c r="AC229" s="359"/>
      <c r="AD229" s="359"/>
      <c r="AE229" s="359"/>
      <c r="AF229" s="359"/>
      <c r="AG229" s="359"/>
      <c r="AH229" s="359"/>
      <c r="AI229" s="359"/>
      <c r="AJ229" s="359"/>
      <c r="AK229" s="359"/>
      <c r="AL229" s="359"/>
      <c r="AM229" s="359"/>
      <c r="AN229" s="359"/>
      <c r="AO229" s="337">
        <f t="shared" si="349"/>
        <v>0</v>
      </c>
      <c r="AP229" s="325">
        <f t="shared" si="346"/>
        <v>0</v>
      </c>
      <c r="AQ229" s="360"/>
      <c r="AR229" s="352">
        <f t="shared" si="347"/>
        <v>0</v>
      </c>
    </row>
    <row r="230" spans="1:44">
      <c r="A230" s="308"/>
      <c r="B230" s="309"/>
      <c r="C230" s="324" t="s">
        <v>1011</v>
      </c>
      <c r="D230" s="325"/>
      <c r="E230" s="359"/>
      <c r="F230" s="359"/>
      <c r="G230" s="359"/>
      <c r="H230" s="359"/>
      <c r="I230" s="359"/>
      <c r="J230" s="359"/>
      <c r="K230" s="359"/>
      <c r="L230" s="359"/>
      <c r="M230" s="359"/>
      <c r="N230" s="359"/>
      <c r="O230" s="359"/>
      <c r="P230" s="359"/>
      <c r="Q230" s="359"/>
      <c r="R230" s="359"/>
      <c r="S230" s="359"/>
      <c r="T230" s="359"/>
      <c r="U230" s="359"/>
      <c r="V230" s="359"/>
      <c r="W230" s="337">
        <f t="shared" si="348"/>
        <v>0</v>
      </c>
      <c r="X230" s="359"/>
      <c r="Y230" s="359"/>
      <c r="Z230" s="359"/>
      <c r="AA230" s="359"/>
      <c r="AB230" s="359"/>
      <c r="AC230" s="359"/>
      <c r="AD230" s="359"/>
      <c r="AE230" s="359"/>
      <c r="AF230" s="359"/>
      <c r="AG230" s="359"/>
      <c r="AH230" s="359"/>
      <c r="AI230" s="359"/>
      <c r="AJ230" s="359"/>
      <c r="AK230" s="359"/>
      <c r="AL230" s="359"/>
      <c r="AM230" s="359"/>
      <c r="AN230" s="359"/>
      <c r="AO230" s="337">
        <f t="shared" si="349"/>
        <v>0</v>
      </c>
      <c r="AP230" s="325">
        <f t="shared" si="346"/>
        <v>0</v>
      </c>
      <c r="AQ230" s="360"/>
      <c r="AR230" s="352">
        <f t="shared" si="347"/>
        <v>0</v>
      </c>
    </row>
    <row r="231" spans="1:44">
      <c r="A231" s="308"/>
      <c r="B231" s="309"/>
      <c r="C231" s="324" t="s">
        <v>798</v>
      </c>
      <c r="D231" s="325"/>
      <c r="E231" s="359"/>
      <c r="F231" s="359"/>
      <c r="G231" s="359"/>
      <c r="H231" s="359"/>
      <c r="I231" s="359"/>
      <c r="J231" s="359"/>
      <c r="K231" s="359"/>
      <c r="L231" s="359"/>
      <c r="M231" s="359"/>
      <c r="N231" s="359"/>
      <c r="O231" s="359"/>
      <c r="P231" s="359"/>
      <c r="Q231" s="359"/>
      <c r="R231" s="359"/>
      <c r="S231" s="359"/>
      <c r="T231" s="359"/>
      <c r="U231" s="359"/>
      <c r="V231" s="359"/>
      <c r="W231" s="337">
        <f t="shared" si="348"/>
        <v>0</v>
      </c>
      <c r="X231" s="359"/>
      <c r="Y231" s="359"/>
      <c r="Z231" s="359"/>
      <c r="AA231" s="359"/>
      <c r="AB231" s="359"/>
      <c r="AC231" s="359"/>
      <c r="AD231" s="359"/>
      <c r="AE231" s="359"/>
      <c r="AF231" s="359"/>
      <c r="AG231" s="359"/>
      <c r="AH231" s="359"/>
      <c r="AI231" s="359"/>
      <c r="AJ231" s="359"/>
      <c r="AK231" s="359"/>
      <c r="AL231" s="359"/>
      <c r="AM231" s="359"/>
      <c r="AN231" s="359"/>
      <c r="AO231" s="337">
        <f t="shared" si="349"/>
        <v>0</v>
      </c>
      <c r="AP231" s="325">
        <f t="shared" si="346"/>
        <v>0</v>
      </c>
      <c r="AQ231" s="360"/>
      <c r="AR231" s="352">
        <f t="shared" si="347"/>
        <v>0</v>
      </c>
    </row>
    <row r="232" spans="1:44">
      <c r="A232" s="308"/>
      <c r="B232" s="309"/>
      <c r="C232" s="324" t="s">
        <v>802</v>
      </c>
      <c r="D232" s="325"/>
      <c r="E232" s="359"/>
      <c r="F232" s="359"/>
      <c r="G232" s="359"/>
      <c r="H232" s="359"/>
      <c r="I232" s="359"/>
      <c r="J232" s="359"/>
      <c r="K232" s="359"/>
      <c r="L232" s="359"/>
      <c r="M232" s="359"/>
      <c r="N232" s="359"/>
      <c r="O232" s="359"/>
      <c r="P232" s="359"/>
      <c r="Q232" s="359"/>
      <c r="R232" s="359"/>
      <c r="S232" s="359"/>
      <c r="T232" s="359"/>
      <c r="U232" s="359"/>
      <c r="V232" s="359"/>
      <c r="W232" s="337">
        <f t="shared" si="348"/>
        <v>0</v>
      </c>
      <c r="X232" s="359"/>
      <c r="Y232" s="359"/>
      <c r="Z232" s="359"/>
      <c r="AA232" s="359"/>
      <c r="AB232" s="359"/>
      <c r="AC232" s="359"/>
      <c r="AD232" s="359"/>
      <c r="AE232" s="359"/>
      <c r="AF232" s="359"/>
      <c r="AG232" s="359"/>
      <c r="AH232" s="359"/>
      <c r="AI232" s="359"/>
      <c r="AJ232" s="359"/>
      <c r="AK232" s="359"/>
      <c r="AL232" s="359"/>
      <c r="AM232" s="359"/>
      <c r="AN232" s="359"/>
      <c r="AO232" s="337">
        <f t="shared" si="349"/>
        <v>0</v>
      </c>
      <c r="AP232" s="325">
        <f t="shared" si="346"/>
        <v>0</v>
      </c>
      <c r="AQ232" s="360"/>
      <c r="AR232" s="352">
        <f t="shared" si="347"/>
        <v>0</v>
      </c>
    </row>
    <row r="233" spans="1:44">
      <c r="A233" s="308"/>
      <c r="B233" s="309"/>
      <c r="C233" s="324" t="s">
        <v>1012</v>
      </c>
      <c r="D233" s="325"/>
      <c r="E233" s="359"/>
      <c r="F233" s="359"/>
      <c r="G233" s="359"/>
      <c r="H233" s="359"/>
      <c r="I233" s="359"/>
      <c r="J233" s="359"/>
      <c r="K233" s="359"/>
      <c r="L233" s="359"/>
      <c r="M233" s="359"/>
      <c r="N233" s="359"/>
      <c r="O233" s="359"/>
      <c r="P233" s="359"/>
      <c r="Q233" s="359"/>
      <c r="R233" s="359"/>
      <c r="S233" s="359"/>
      <c r="T233" s="359"/>
      <c r="U233" s="359"/>
      <c r="V233" s="359"/>
      <c r="W233" s="337">
        <f t="shared" si="348"/>
        <v>0</v>
      </c>
      <c r="X233" s="359"/>
      <c r="Y233" s="359"/>
      <c r="Z233" s="359"/>
      <c r="AA233" s="359"/>
      <c r="AB233" s="359"/>
      <c r="AC233" s="359"/>
      <c r="AD233" s="359"/>
      <c r="AE233" s="359"/>
      <c r="AF233" s="359"/>
      <c r="AG233" s="359"/>
      <c r="AH233" s="359"/>
      <c r="AI233" s="359"/>
      <c r="AJ233" s="359"/>
      <c r="AK233" s="359"/>
      <c r="AL233" s="359"/>
      <c r="AM233" s="359"/>
      <c r="AN233" s="359"/>
      <c r="AO233" s="337">
        <f t="shared" si="349"/>
        <v>0</v>
      </c>
      <c r="AP233" s="325">
        <f t="shared" si="346"/>
        <v>0</v>
      </c>
      <c r="AQ233" s="360"/>
      <c r="AR233" s="352">
        <f t="shared" si="347"/>
        <v>0</v>
      </c>
    </row>
    <row r="234" spans="1:44">
      <c r="A234" s="308"/>
      <c r="B234" s="309"/>
      <c r="C234" s="324" t="s">
        <v>1013</v>
      </c>
      <c r="D234" s="325"/>
      <c r="E234" s="359"/>
      <c r="F234" s="359"/>
      <c r="G234" s="359"/>
      <c r="H234" s="359"/>
      <c r="I234" s="359"/>
      <c r="J234" s="359"/>
      <c r="K234" s="359"/>
      <c r="L234" s="359"/>
      <c r="M234" s="359"/>
      <c r="N234" s="359"/>
      <c r="O234" s="359"/>
      <c r="P234" s="359"/>
      <c r="Q234" s="359"/>
      <c r="R234" s="359"/>
      <c r="S234" s="359"/>
      <c r="T234" s="359"/>
      <c r="U234" s="359"/>
      <c r="V234" s="359"/>
      <c r="W234" s="337">
        <f t="shared" si="348"/>
        <v>0</v>
      </c>
      <c r="X234" s="359"/>
      <c r="Y234" s="359"/>
      <c r="Z234" s="359"/>
      <c r="AA234" s="359"/>
      <c r="AB234" s="359"/>
      <c r="AC234" s="359"/>
      <c r="AD234" s="359"/>
      <c r="AE234" s="359"/>
      <c r="AF234" s="359"/>
      <c r="AG234" s="359"/>
      <c r="AH234" s="359"/>
      <c r="AI234" s="359"/>
      <c r="AJ234" s="359"/>
      <c r="AK234" s="359"/>
      <c r="AL234" s="359"/>
      <c r="AM234" s="359"/>
      <c r="AN234" s="359"/>
      <c r="AO234" s="337">
        <f t="shared" si="349"/>
        <v>0</v>
      </c>
      <c r="AP234" s="325">
        <f t="shared" si="346"/>
        <v>0</v>
      </c>
      <c r="AQ234" s="360"/>
      <c r="AR234" s="352">
        <f t="shared" si="347"/>
        <v>0</v>
      </c>
    </row>
    <row r="235" spans="1:44">
      <c r="A235" s="308"/>
      <c r="B235" s="309"/>
      <c r="C235" s="324" t="s">
        <v>1014</v>
      </c>
      <c r="D235" s="325"/>
      <c r="E235" s="359"/>
      <c r="F235" s="359"/>
      <c r="G235" s="359"/>
      <c r="H235" s="359"/>
      <c r="I235" s="359"/>
      <c r="J235" s="359"/>
      <c r="K235" s="359"/>
      <c r="L235" s="359"/>
      <c r="M235" s="359"/>
      <c r="N235" s="359"/>
      <c r="O235" s="359"/>
      <c r="P235" s="359"/>
      <c r="Q235" s="359"/>
      <c r="R235" s="359"/>
      <c r="S235" s="359"/>
      <c r="T235" s="359"/>
      <c r="U235" s="359"/>
      <c r="V235" s="359"/>
      <c r="W235" s="337">
        <f t="shared" si="348"/>
        <v>0</v>
      </c>
      <c r="X235" s="359"/>
      <c r="Y235" s="359"/>
      <c r="Z235" s="359"/>
      <c r="AA235" s="359"/>
      <c r="AB235" s="359"/>
      <c r="AC235" s="359"/>
      <c r="AD235" s="359"/>
      <c r="AE235" s="359"/>
      <c r="AF235" s="359"/>
      <c r="AG235" s="359"/>
      <c r="AH235" s="359"/>
      <c r="AI235" s="359"/>
      <c r="AJ235" s="359"/>
      <c r="AK235" s="359"/>
      <c r="AL235" s="359"/>
      <c r="AM235" s="359"/>
      <c r="AN235" s="359"/>
      <c r="AO235" s="337">
        <f t="shared" si="349"/>
        <v>0</v>
      </c>
      <c r="AP235" s="325">
        <f t="shared" si="346"/>
        <v>0</v>
      </c>
      <c r="AQ235" s="360"/>
      <c r="AR235" s="352">
        <f t="shared" si="347"/>
        <v>0</v>
      </c>
    </row>
    <row r="236" spans="1:44">
      <c r="A236" s="308"/>
      <c r="B236" s="309"/>
      <c r="C236" s="324" t="s">
        <v>808</v>
      </c>
      <c r="D236" s="325"/>
      <c r="E236" s="359"/>
      <c r="F236" s="359"/>
      <c r="G236" s="359"/>
      <c r="H236" s="359"/>
      <c r="I236" s="359"/>
      <c r="J236" s="359"/>
      <c r="K236" s="359"/>
      <c r="L236" s="359"/>
      <c r="M236" s="359"/>
      <c r="N236" s="359"/>
      <c r="O236" s="359"/>
      <c r="P236" s="359"/>
      <c r="Q236" s="359"/>
      <c r="R236" s="359"/>
      <c r="S236" s="359"/>
      <c r="T236" s="359"/>
      <c r="U236" s="359"/>
      <c r="V236" s="359"/>
      <c r="W236" s="337">
        <f t="shared" si="348"/>
        <v>0</v>
      </c>
      <c r="X236" s="359"/>
      <c r="Y236" s="359"/>
      <c r="Z236" s="359"/>
      <c r="AA236" s="359"/>
      <c r="AB236" s="359"/>
      <c r="AC236" s="359"/>
      <c r="AD236" s="359"/>
      <c r="AE236" s="359"/>
      <c r="AF236" s="359"/>
      <c r="AG236" s="359"/>
      <c r="AH236" s="359"/>
      <c r="AI236" s="359"/>
      <c r="AJ236" s="359"/>
      <c r="AK236" s="359"/>
      <c r="AL236" s="359"/>
      <c r="AM236" s="359"/>
      <c r="AN236" s="359"/>
      <c r="AO236" s="337">
        <f t="shared" si="349"/>
        <v>0</v>
      </c>
      <c r="AP236" s="325">
        <f t="shared" si="346"/>
        <v>0</v>
      </c>
      <c r="AQ236" s="360"/>
      <c r="AR236" s="352">
        <f t="shared" si="347"/>
        <v>0</v>
      </c>
    </row>
    <row r="237" spans="1:44">
      <c r="A237" s="308"/>
      <c r="B237" s="309"/>
      <c r="C237" s="324" t="s">
        <v>1015</v>
      </c>
      <c r="D237" s="325"/>
      <c r="E237" s="359"/>
      <c r="F237" s="359"/>
      <c r="G237" s="359"/>
      <c r="H237" s="359"/>
      <c r="I237" s="359"/>
      <c r="J237" s="359"/>
      <c r="K237" s="359"/>
      <c r="L237" s="359"/>
      <c r="M237" s="359"/>
      <c r="N237" s="359"/>
      <c r="O237" s="359"/>
      <c r="P237" s="359"/>
      <c r="Q237" s="359"/>
      <c r="R237" s="359"/>
      <c r="S237" s="359"/>
      <c r="T237" s="359"/>
      <c r="U237" s="359"/>
      <c r="V237" s="359"/>
      <c r="W237" s="337">
        <f t="shared" si="348"/>
        <v>0</v>
      </c>
      <c r="X237" s="359"/>
      <c r="Y237" s="359"/>
      <c r="Z237" s="359"/>
      <c r="AA237" s="359"/>
      <c r="AB237" s="359"/>
      <c r="AC237" s="359"/>
      <c r="AD237" s="359"/>
      <c r="AE237" s="359"/>
      <c r="AF237" s="359"/>
      <c r="AG237" s="359"/>
      <c r="AH237" s="359"/>
      <c r="AI237" s="359"/>
      <c r="AJ237" s="359"/>
      <c r="AK237" s="359"/>
      <c r="AL237" s="359"/>
      <c r="AM237" s="359"/>
      <c r="AN237" s="359"/>
      <c r="AO237" s="337">
        <f t="shared" si="349"/>
        <v>0</v>
      </c>
      <c r="AP237" s="325">
        <f t="shared" si="346"/>
        <v>0</v>
      </c>
      <c r="AQ237" s="360"/>
      <c r="AR237" s="352">
        <f t="shared" si="347"/>
        <v>0</v>
      </c>
    </row>
    <row r="238" spans="1:44">
      <c r="A238" s="308"/>
      <c r="B238" s="309"/>
      <c r="C238" s="324" t="s">
        <v>1016</v>
      </c>
      <c r="D238" s="325"/>
      <c r="E238" s="359"/>
      <c r="F238" s="359"/>
      <c r="G238" s="359"/>
      <c r="H238" s="359"/>
      <c r="I238" s="359"/>
      <c r="J238" s="359"/>
      <c r="K238" s="359"/>
      <c r="L238" s="359"/>
      <c r="M238" s="359"/>
      <c r="N238" s="359"/>
      <c r="O238" s="359"/>
      <c r="P238" s="359"/>
      <c r="Q238" s="359"/>
      <c r="R238" s="359"/>
      <c r="S238" s="359"/>
      <c r="T238" s="359"/>
      <c r="U238" s="359"/>
      <c r="V238" s="359"/>
      <c r="W238" s="337">
        <f t="shared" si="348"/>
        <v>0</v>
      </c>
      <c r="X238" s="359"/>
      <c r="Y238" s="359"/>
      <c r="Z238" s="359"/>
      <c r="AA238" s="359"/>
      <c r="AB238" s="359"/>
      <c r="AC238" s="359"/>
      <c r="AD238" s="359"/>
      <c r="AE238" s="359"/>
      <c r="AF238" s="359"/>
      <c r="AG238" s="359"/>
      <c r="AH238" s="359"/>
      <c r="AI238" s="359"/>
      <c r="AJ238" s="359"/>
      <c r="AK238" s="359"/>
      <c r="AL238" s="359"/>
      <c r="AM238" s="359"/>
      <c r="AN238" s="359"/>
      <c r="AO238" s="337">
        <f t="shared" si="349"/>
        <v>0</v>
      </c>
      <c r="AP238" s="325">
        <f t="shared" si="346"/>
        <v>0</v>
      </c>
      <c r="AQ238" s="360"/>
      <c r="AR238" s="352">
        <f t="shared" si="347"/>
        <v>0</v>
      </c>
    </row>
    <row r="239" spans="1:44">
      <c r="A239" s="308"/>
      <c r="B239" s="309"/>
      <c r="C239" s="324" t="s">
        <v>812</v>
      </c>
      <c r="D239" s="325"/>
      <c r="E239" s="359"/>
      <c r="F239" s="359"/>
      <c r="G239" s="359"/>
      <c r="H239" s="359"/>
      <c r="I239" s="359"/>
      <c r="J239" s="359"/>
      <c r="K239" s="359"/>
      <c r="L239" s="359"/>
      <c r="M239" s="359"/>
      <c r="N239" s="359"/>
      <c r="O239" s="359"/>
      <c r="P239" s="359"/>
      <c r="Q239" s="359"/>
      <c r="R239" s="359"/>
      <c r="S239" s="359"/>
      <c r="T239" s="359"/>
      <c r="U239" s="359"/>
      <c r="V239" s="359"/>
      <c r="W239" s="337">
        <f t="shared" si="348"/>
        <v>0</v>
      </c>
      <c r="X239" s="359"/>
      <c r="Y239" s="359"/>
      <c r="Z239" s="359"/>
      <c r="AA239" s="359"/>
      <c r="AB239" s="359"/>
      <c r="AC239" s="359"/>
      <c r="AD239" s="359"/>
      <c r="AE239" s="359"/>
      <c r="AF239" s="359"/>
      <c r="AG239" s="359"/>
      <c r="AH239" s="359"/>
      <c r="AI239" s="359"/>
      <c r="AJ239" s="359"/>
      <c r="AK239" s="359"/>
      <c r="AL239" s="359"/>
      <c r="AM239" s="359"/>
      <c r="AN239" s="359"/>
      <c r="AO239" s="337">
        <f t="shared" si="349"/>
        <v>0</v>
      </c>
      <c r="AP239" s="325">
        <f t="shared" si="346"/>
        <v>0</v>
      </c>
      <c r="AQ239" s="360"/>
      <c r="AR239" s="352">
        <f t="shared" si="347"/>
        <v>0</v>
      </c>
    </row>
    <row r="240" spans="1:44">
      <c r="A240" s="308"/>
      <c r="B240" s="309"/>
      <c r="C240" s="324" t="s">
        <v>816</v>
      </c>
      <c r="D240" s="325"/>
      <c r="E240" s="359"/>
      <c r="F240" s="359"/>
      <c r="G240" s="359"/>
      <c r="H240" s="359"/>
      <c r="I240" s="359"/>
      <c r="J240" s="359"/>
      <c r="K240" s="359"/>
      <c r="L240" s="359"/>
      <c r="M240" s="359"/>
      <c r="N240" s="359"/>
      <c r="O240" s="359"/>
      <c r="P240" s="359"/>
      <c r="Q240" s="359"/>
      <c r="R240" s="359"/>
      <c r="S240" s="359"/>
      <c r="T240" s="359"/>
      <c r="U240" s="359"/>
      <c r="V240" s="359"/>
      <c r="W240" s="337">
        <f t="shared" si="348"/>
        <v>0</v>
      </c>
      <c r="X240" s="359"/>
      <c r="Y240" s="359"/>
      <c r="Z240" s="359"/>
      <c r="AA240" s="359"/>
      <c r="AB240" s="359"/>
      <c r="AC240" s="359"/>
      <c r="AD240" s="359"/>
      <c r="AE240" s="359"/>
      <c r="AF240" s="359"/>
      <c r="AG240" s="359"/>
      <c r="AH240" s="359"/>
      <c r="AI240" s="359"/>
      <c r="AJ240" s="359"/>
      <c r="AK240" s="359"/>
      <c r="AL240" s="359"/>
      <c r="AM240" s="359"/>
      <c r="AN240" s="359"/>
      <c r="AO240" s="337">
        <f t="shared" si="349"/>
        <v>0</v>
      </c>
      <c r="AP240" s="325">
        <f t="shared" si="346"/>
        <v>0</v>
      </c>
      <c r="AQ240" s="360"/>
      <c r="AR240" s="352">
        <f t="shared" si="347"/>
        <v>0</v>
      </c>
    </row>
    <row r="241" spans="1:44">
      <c r="A241" s="308"/>
      <c r="B241" s="309"/>
      <c r="C241" s="324" t="s">
        <v>820</v>
      </c>
      <c r="D241" s="325"/>
      <c r="E241" s="359"/>
      <c r="F241" s="359"/>
      <c r="G241" s="359"/>
      <c r="H241" s="359"/>
      <c r="I241" s="359"/>
      <c r="J241" s="359"/>
      <c r="K241" s="359"/>
      <c r="L241" s="359"/>
      <c r="M241" s="359"/>
      <c r="N241" s="359"/>
      <c r="O241" s="359"/>
      <c r="P241" s="359"/>
      <c r="Q241" s="359"/>
      <c r="R241" s="359"/>
      <c r="S241" s="359"/>
      <c r="T241" s="359"/>
      <c r="U241" s="359"/>
      <c r="V241" s="359"/>
      <c r="W241" s="337">
        <f t="shared" si="348"/>
        <v>0</v>
      </c>
      <c r="X241" s="359"/>
      <c r="Y241" s="359"/>
      <c r="Z241" s="359"/>
      <c r="AA241" s="359"/>
      <c r="AB241" s="359"/>
      <c r="AC241" s="359"/>
      <c r="AD241" s="359"/>
      <c r="AE241" s="359"/>
      <c r="AF241" s="359"/>
      <c r="AG241" s="359"/>
      <c r="AH241" s="359"/>
      <c r="AI241" s="359"/>
      <c r="AJ241" s="359"/>
      <c r="AK241" s="359"/>
      <c r="AL241" s="359"/>
      <c r="AM241" s="359"/>
      <c r="AN241" s="359"/>
      <c r="AO241" s="337">
        <f t="shared" si="349"/>
        <v>0</v>
      </c>
      <c r="AP241" s="325">
        <f t="shared" si="346"/>
        <v>0</v>
      </c>
      <c r="AQ241" s="360"/>
      <c r="AR241" s="352">
        <f t="shared" si="347"/>
        <v>0</v>
      </c>
    </row>
    <row r="242" spans="1:44">
      <c r="A242" s="308"/>
      <c r="B242" s="309"/>
      <c r="C242" s="324" t="s">
        <v>828</v>
      </c>
      <c r="D242" s="325"/>
      <c r="E242" s="359"/>
      <c r="F242" s="359"/>
      <c r="G242" s="359"/>
      <c r="H242" s="359"/>
      <c r="I242" s="359"/>
      <c r="J242" s="359"/>
      <c r="K242" s="359"/>
      <c r="L242" s="359"/>
      <c r="M242" s="359"/>
      <c r="N242" s="359"/>
      <c r="O242" s="359"/>
      <c r="P242" s="359"/>
      <c r="Q242" s="359"/>
      <c r="R242" s="359"/>
      <c r="S242" s="359"/>
      <c r="T242" s="359"/>
      <c r="U242" s="359"/>
      <c r="V242" s="359"/>
      <c r="W242" s="337">
        <f t="shared" si="348"/>
        <v>0</v>
      </c>
      <c r="X242" s="359"/>
      <c r="Y242" s="359"/>
      <c r="Z242" s="359"/>
      <c r="AA242" s="359"/>
      <c r="AB242" s="359"/>
      <c r="AC242" s="359"/>
      <c r="AD242" s="359"/>
      <c r="AE242" s="359"/>
      <c r="AF242" s="359"/>
      <c r="AG242" s="359"/>
      <c r="AH242" s="359"/>
      <c r="AI242" s="359"/>
      <c r="AJ242" s="359"/>
      <c r="AK242" s="359"/>
      <c r="AL242" s="359"/>
      <c r="AM242" s="359"/>
      <c r="AN242" s="359"/>
      <c r="AO242" s="337">
        <f t="shared" si="349"/>
        <v>0</v>
      </c>
      <c r="AP242" s="325">
        <f t="shared" si="346"/>
        <v>0</v>
      </c>
      <c r="AQ242" s="360"/>
      <c r="AR242" s="352">
        <f t="shared" si="347"/>
        <v>0</v>
      </c>
    </row>
    <row r="243" spans="1:44">
      <c r="A243" s="308"/>
      <c r="B243" s="309"/>
      <c r="C243" s="322" t="s">
        <v>831</v>
      </c>
      <c r="D243" s="323"/>
      <c r="E243" s="323">
        <f>SUM(E244:E248)</f>
        <v>0</v>
      </c>
      <c r="F243" s="323">
        <f t="shared" ref="F243:X243" si="350">SUM(F244:F248)</f>
        <v>0</v>
      </c>
      <c r="G243" s="323">
        <f t="shared" si="350"/>
        <v>0</v>
      </c>
      <c r="H243" s="323">
        <f t="shared" si="350"/>
        <v>0</v>
      </c>
      <c r="I243" s="323">
        <f t="shared" si="350"/>
        <v>0</v>
      </c>
      <c r="J243" s="323">
        <f t="shared" si="350"/>
        <v>0</v>
      </c>
      <c r="K243" s="323">
        <f t="shared" si="350"/>
        <v>0</v>
      </c>
      <c r="L243" s="323">
        <f t="shared" si="350"/>
        <v>0</v>
      </c>
      <c r="M243" s="323">
        <f t="shared" si="350"/>
        <v>0</v>
      </c>
      <c r="N243" s="323">
        <f t="shared" si="350"/>
        <v>0</v>
      </c>
      <c r="O243" s="323">
        <f t="shared" si="350"/>
        <v>0</v>
      </c>
      <c r="P243" s="323">
        <f t="shared" si="350"/>
        <v>0</v>
      </c>
      <c r="Q243" s="323">
        <f t="shared" si="350"/>
        <v>0</v>
      </c>
      <c r="R243" s="323">
        <f t="shared" si="350"/>
        <v>0</v>
      </c>
      <c r="S243" s="323">
        <f t="shared" si="350"/>
        <v>0</v>
      </c>
      <c r="T243" s="323">
        <f t="shared" si="350"/>
        <v>0</v>
      </c>
      <c r="U243" s="323">
        <f t="shared" si="350"/>
        <v>0</v>
      </c>
      <c r="V243" s="323">
        <f t="shared" si="350"/>
        <v>0</v>
      </c>
      <c r="W243" s="336">
        <f t="shared" si="350"/>
        <v>0</v>
      </c>
      <c r="X243" s="323">
        <f t="shared" si="350"/>
        <v>0</v>
      </c>
      <c r="Y243" s="323">
        <f t="shared" ref="Y243:AO243" si="351">SUM(Y244:Y248)</f>
        <v>0</v>
      </c>
      <c r="Z243" s="323">
        <f t="shared" si="351"/>
        <v>0</v>
      </c>
      <c r="AA243" s="323">
        <f t="shared" si="351"/>
        <v>0</v>
      </c>
      <c r="AB243" s="323">
        <f t="shared" si="351"/>
        <v>0</v>
      </c>
      <c r="AC243" s="323">
        <f t="shared" si="351"/>
        <v>0</v>
      </c>
      <c r="AD243" s="323">
        <f t="shared" si="351"/>
        <v>0</v>
      </c>
      <c r="AE243" s="323">
        <f t="shared" si="351"/>
        <v>0</v>
      </c>
      <c r="AF243" s="323">
        <f t="shared" si="351"/>
        <v>0</v>
      </c>
      <c r="AG243" s="323">
        <f t="shared" si="351"/>
        <v>0</v>
      </c>
      <c r="AH243" s="323">
        <f t="shared" si="351"/>
        <v>0</v>
      </c>
      <c r="AI243" s="323">
        <f t="shared" si="351"/>
        <v>0</v>
      </c>
      <c r="AJ243" s="323">
        <f t="shared" si="351"/>
        <v>0</v>
      </c>
      <c r="AK243" s="323">
        <f t="shared" si="351"/>
        <v>0</v>
      </c>
      <c r="AL243" s="323">
        <f t="shared" si="351"/>
        <v>0</v>
      </c>
      <c r="AM243" s="323">
        <f t="shared" si="351"/>
        <v>0</v>
      </c>
      <c r="AN243" s="323">
        <f t="shared" si="351"/>
        <v>0</v>
      </c>
      <c r="AO243" s="336">
        <f t="shared" si="351"/>
        <v>0</v>
      </c>
      <c r="AP243" s="323">
        <f t="shared" ref="AP243:AR243" si="352">SUM(AP244:AP248)</f>
        <v>0</v>
      </c>
      <c r="AQ243" s="350">
        <f t="shared" si="352"/>
        <v>0</v>
      </c>
      <c r="AR243" s="351">
        <f t="shared" si="352"/>
        <v>0</v>
      </c>
    </row>
    <row r="244" spans="1:44">
      <c r="A244" s="308"/>
      <c r="B244" s="309"/>
      <c r="C244" s="324" t="s">
        <v>835</v>
      </c>
      <c r="D244" s="325"/>
      <c r="E244" s="359"/>
      <c r="F244" s="359"/>
      <c r="G244" s="359"/>
      <c r="H244" s="359"/>
      <c r="I244" s="359"/>
      <c r="J244" s="359"/>
      <c r="K244" s="359"/>
      <c r="L244" s="359"/>
      <c r="M244" s="359"/>
      <c r="N244" s="359"/>
      <c r="O244" s="359"/>
      <c r="P244" s="359"/>
      <c r="Q244" s="359"/>
      <c r="R244" s="359"/>
      <c r="S244" s="359"/>
      <c r="T244" s="359"/>
      <c r="U244" s="359"/>
      <c r="V244" s="359"/>
      <c r="W244" s="337">
        <f>SUM(E244:V244)</f>
        <v>0</v>
      </c>
      <c r="X244" s="359"/>
      <c r="Y244" s="359"/>
      <c r="Z244" s="359"/>
      <c r="AA244" s="359"/>
      <c r="AB244" s="359"/>
      <c r="AC244" s="359"/>
      <c r="AD244" s="359"/>
      <c r="AE244" s="359"/>
      <c r="AF244" s="359"/>
      <c r="AG244" s="359"/>
      <c r="AH244" s="359"/>
      <c r="AI244" s="359"/>
      <c r="AJ244" s="359"/>
      <c r="AK244" s="359"/>
      <c r="AL244" s="359"/>
      <c r="AM244" s="359"/>
      <c r="AN244" s="359"/>
      <c r="AO244" s="337">
        <f>SUM(X244:AN244)</f>
        <v>0</v>
      </c>
      <c r="AP244" s="325">
        <f>+D244+W244-AO244</f>
        <v>0</v>
      </c>
      <c r="AQ244" s="360"/>
      <c r="AR244" s="352">
        <f t="shared" ref="AR244:AR248" si="353">+AP244-AQ244</f>
        <v>0</v>
      </c>
    </row>
    <row r="245" spans="1:44">
      <c r="A245" s="308"/>
      <c r="B245" s="309"/>
      <c r="C245" s="324" t="s">
        <v>1017</v>
      </c>
      <c r="D245" s="325"/>
      <c r="E245" s="359"/>
      <c r="F245" s="359"/>
      <c r="G245" s="359"/>
      <c r="H245" s="359"/>
      <c r="I245" s="359"/>
      <c r="J245" s="359"/>
      <c r="K245" s="359"/>
      <c r="L245" s="359"/>
      <c r="M245" s="359"/>
      <c r="N245" s="359"/>
      <c r="O245" s="359"/>
      <c r="P245" s="359"/>
      <c r="Q245" s="359"/>
      <c r="R245" s="359"/>
      <c r="S245" s="359"/>
      <c r="T245" s="359"/>
      <c r="U245" s="359"/>
      <c r="V245" s="359"/>
      <c r="W245" s="337">
        <f t="shared" ref="W245:W248" si="354">SUM(E245:V245)</f>
        <v>0</v>
      </c>
      <c r="X245" s="359"/>
      <c r="Y245" s="359"/>
      <c r="Z245" s="359"/>
      <c r="AA245" s="359"/>
      <c r="AB245" s="359"/>
      <c r="AC245" s="359"/>
      <c r="AD245" s="359"/>
      <c r="AE245" s="359"/>
      <c r="AF245" s="359"/>
      <c r="AG245" s="359"/>
      <c r="AH245" s="359"/>
      <c r="AI245" s="359"/>
      <c r="AJ245" s="359"/>
      <c r="AK245" s="359"/>
      <c r="AL245" s="359"/>
      <c r="AM245" s="359"/>
      <c r="AN245" s="359"/>
      <c r="AO245" s="337">
        <f t="shared" ref="AO245:AO248" si="355">SUM(X245:AN245)</f>
        <v>0</v>
      </c>
      <c r="AP245" s="325">
        <f>+D245+W245-AO245</f>
        <v>0</v>
      </c>
      <c r="AQ245" s="360"/>
      <c r="AR245" s="352">
        <f t="shared" si="353"/>
        <v>0</v>
      </c>
    </row>
    <row r="246" spans="1:44">
      <c r="A246" s="308"/>
      <c r="B246" s="309"/>
      <c r="C246" s="324" t="s">
        <v>838</v>
      </c>
      <c r="D246" s="325"/>
      <c r="E246" s="359"/>
      <c r="F246" s="359"/>
      <c r="G246" s="359"/>
      <c r="H246" s="359"/>
      <c r="I246" s="359"/>
      <c r="J246" s="359"/>
      <c r="K246" s="359"/>
      <c r="L246" s="359"/>
      <c r="M246" s="359"/>
      <c r="N246" s="359"/>
      <c r="O246" s="359"/>
      <c r="P246" s="359"/>
      <c r="Q246" s="359"/>
      <c r="R246" s="359"/>
      <c r="S246" s="359"/>
      <c r="T246" s="359"/>
      <c r="U246" s="359"/>
      <c r="V246" s="359"/>
      <c r="W246" s="337">
        <f t="shared" si="354"/>
        <v>0</v>
      </c>
      <c r="X246" s="359"/>
      <c r="Y246" s="359"/>
      <c r="Z246" s="359"/>
      <c r="AA246" s="359"/>
      <c r="AB246" s="359"/>
      <c r="AC246" s="359"/>
      <c r="AD246" s="359"/>
      <c r="AE246" s="359"/>
      <c r="AF246" s="359"/>
      <c r="AG246" s="359"/>
      <c r="AH246" s="359"/>
      <c r="AI246" s="359"/>
      <c r="AJ246" s="359"/>
      <c r="AK246" s="359"/>
      <c r="AL246" s="359"/>
      <c r="AM246" s="359"/>
      <c r="AN246" s="359"/>
      <c r="AO246" s="337">
        <f t="shared" si="355"/>
        <v>0</v>
      </c>
      <c r="AP246" s="325">
        <f>+D246+W246-AO246</f>
        <v>0</v>
      </c>
      <c r="AQ246" s="360"/>
      <c r="AR246" s="352">
        <f t="shared" si="353"/>
        <v>0</v>
      </c>
    </row>
    <row r="247" spans="1:44">
      <c r="A247" s="308"/>
      <c r="B247" s="309"/>
      <c r="C247" s="324" t="s">
        <v>842</v>
      </c>
      <c r="D247" s="325"/>
      <c r="E247" s="359"/>
      <c r="F247" s="359"/>
      <c r="G247" s="359"/>
      <c r="H247" s="359"/>
      <c r="I247" s="359"/>
      <c r="J247" s="359"/>
      <c r="K247" s="359"/>
      <c r="L247" s="359"/>
      <c r="M247" s="359"/>
      <c r="N247" s="359"/>
      <c r="O247" s="359"/>
      <c r="P247" s="359"/>
      <c r="Q247" s="359"/>
      <c r="R247" s="359"/>
      <c r="S247" s="359"/>
      <c r="T247" s="359"/>
      <c r="U247" s="359"/>
      <c r="V247" s="359"/>
      <c r="W247" s="337">
        <f t="shared" si="354"/>
        <v>0</v>
      </c>
      <c r="X247" s="359"/>
      <c r="Y247" s="359"/>
      <c r="Z247" s="359"/>
      <c r="AA247" s="359"/>
      <c r="AB247" s="359"/>
      <c r="AC247" s="359"/>
      <c r="AD247" s="359"/>
      <c r="AE247" s="359"/>
      <c r="AF247" s="359"/>
      <c r="AG247" s="359"/>
      <c r="AH247" s="359"/>
      <c r="AI247" s="359"/>
      <c r="AJ247" s="359"/>
      <c r="AK247" s="359"/>
      <c r="AL247" s="359"/>
      <c r="AM247" s="359"/>
      <c r="AN247" s="359"/>
      <c r="AO247" s="337">
        <f t="shared" si="355"/>
        <v>0</v>
      </c>
      <c r="AP247" s="325">
        <f>+D247+W247-AO247</f>
        <v>0</v>
      </c>
      <c r="AQ247" s="360"/>
      <c r="AR247" s="352">
        <f t="shared" si="353"/>
        <v>0</v>
      </c>
    </row>
    <row r="248" spans="1:44">
      <c r="A248" s="308"/>
      <c r="B248" s="309"/>
      <c r="C248" s="324" t="s">
        <v>845</v>
      </c>
      <c r="D248" s="325"/>
      <c r="E248" s="359"/>
      <c r="F248" s="359"/>
      <c r="G248" s="359"/>
      <c r="H248" s="359"/>
      <c r="I248" s="359"/>
      <c r="J248" s="359"/>
      <c r="K248" s="359"/>
      <c r="L248" s="359"/>
      <c r="M248" s="359"/>
      <c r="N248" s="359"/>
      <c r="O248" s="359"/>
      <c r="P248" s="359"/>
      <c r="Q248" s="359"/>
      <c r="R248" s="359"/>
      <c r="S248" s="359"/>
      <c r="T248" s="359"/>
      <c r="U248" s="359"/>
      <c r="V248" s="359"/>
      <c r="W248" s="337">
        <f t="shared" si="354"/>
        <v>0</v>
      </c>
      <c r="X248" s="359"/>
      <c r="Y248" s="359"/>
      <c r="Z248" s="359"/>
      <c r="AA248" s="359"/>
      <c r="AB248" s="359"/>
      <c r="AC248" s="359"/>
      <c r="AD248" s="359"/>
      <c r="AE248" s="359"/>
      <c r="AF248" s="359"/>
      <c r="AG248" s="359"/>
      <c r="AH248" s="359"/>
      <c r="AI248" s="359"/>
      <c r="AJ248" s="359"/>
      <c r="AK248" s="359"/>
      <c r="AL248" s="359"/>
      <c r="AM248" s="359"/>
      <c r="AN248" s="359"/>
      <c r="AO248" s="337">
        <f t="shared" si="355"/>
        <v>0</v>
      </c>
      <c r="AP248" s="325">
        <f>+D248+W248-AO248</f>
        <v>0</v>
      </c>
      <c r="AQ248" s="360"/>
      <c r="AR248" s="352">
        <f t="shared" si="353"/>
        <v>0</v>
      </c>
    </row>
    <row r="249" spans="1:44">
      <c r="A249" s="308"/>
      <c r="B249" s="309"/>
      <c r="C249" s="322" t="s">
        <v>849</v>
      </c>
      <c r="D249" s="323"/>
      <c r="E249" s="323">
        <f>SUM(E250:E254)</f>
        <v>0</v>
      </c>
      <c r="F249" s="323">
        <f t="shared" ref="F249:T249" si="356">SUM(F250:F254)</f>
        <v>0</v>
      </c>
      <c r="G249" s="323">
        <f t="shared" si="356"/>
        <v>0</v>
      </c>
      <c r="H249" s="323">
        <f t="shared" si="356"/>
        <v>0</v>
      </c>
      <c r="I249" s="323">
        <f t="shared" si="356"/>
        <v>0</v>
      </c>
      <c r="J249" s="323">
        <f t="shared" si="356"/>
        <v>0</v>
      </c>
      <c r="K249" s="323">
        <f t="shared" si="356"/>
        <v>0</v>
      </c>
      <c r="L249" s="323">
        <f t="shared" si="356"/>
        <v>0</v>
      </c>
      <c r="M249" s="323">
        <f t="shared" si="356"/>
        <v>0</v>
      </c>
      <c r="N249" s="323">
        <f t="shared" si="356"/>
        <v>0</v>
      </c>
      <c r="O249" s="323">
        <f t="shared" si="356"/>
        <v>0</v>
      </c>
      <c r="P249" s="323">
        <f t="shared" si="356"/>
        <v>0</v>
      </c>
      <c r="Q249" s="323">
        <f t="shared" si="356"/>
        <v>0</v>
      </c>
      <c r="R249" s="323">
        <f t="shared" si="356"/>
        <v>0</v>
      </c>
      <c r="S249" s="323">
        <f t="shared" si="356"/>
        <v>0</v>
      </c>
      <c r="T249" s="323">
        <f t="shared" si="356"/>
        <v>0</v>
      </c>
      <c r="U249" s="323"/>
      <c r="V249" s="323">
        <f>SUM(V250:V254)</f>
        <v>0</v>
      </c>
      <c r="W249" s="336">
        <f>SUM(W250:W254)</f>
        <v>0</v>
      </c>
      <c r="X249" s="323">
        <f>SUM(X250:X254)</f>
        <v>0</v>
      </c>
      <c r="Y249" s="323">
        <f t="shared" ref="Y249:AO249" si="357">SUM(Y250:Y254)</f>
        <v>0</v>
      </c>
      <c r="Z249" s="323">
        <f t="shared" si="357"/>
        <v>0</v>
      </c>
      <c r="AA249" s="323">
        <f t="shared" si="357"/>
        <v>0</v>
      </c>
      <c r="AB249" s="323">
        <f t="shared" si="357"/>
        <v>0</v>
      </c>
      <c r="AC249" s="323">
        <f t="shared" si="357"/>
        <v>0</v>
      </c>
      <c r="AD249" s="323">
        <f t="shared" si="357"/>
        <v>0</v>
      </c>
      <c r="AE249" s="323">
        <f t="shared" si="357"/>
        <v>0</v>
      </c>
      <c r="AF249" s="323">
        <f t="shared" si="357"/>
        <v>0</v>
      </c>
      <c r="AG249" s="323">
        <f t="shared" si="357"/>
        <v>0</v>
      </c>
      <c r="AH249" s="323">
        <f t="shared" si="357"/>
        <v>0</v>
      </c>
      <c r="AI249" s="323">
        <f t="shared" si="357"/>
        <v>0</v>
      </c>
      <c r="AJ249" s="323">
        <f t="shared" si="357"/>
        <v>0</v>
      </c>
      <c r="AK249" s="323">
        <f t="shared" si="357"/>
        <v>0</v>
      </c>
      <c r="AL249" s="323">
        <f t="shared" si="357"/>
        <v>0</v>
      </c>
      <c r="AM249" s="323">
        <f t="shared" si="357"/>
        <v>0</v>
      </c>
      <c r="AN249" s="323">
        <f t="shared" si="357"/>
        <v>0</v>
      </c>
      <c r="AO249" s="336">
        <f t="shared" si="357"/>
        <v>0</v>
      </c>
      <c r="AP249" s="323">
        <f t="shared" ref="AP249:AR249" si="358">SUM(AP250:AP254)</f>
        <v>0</v>
      </c>
      <c r="AQ249" s="350">
        <f t="shared" si="358"/>
        <v>0</v>
      </c>
      <c r="AR249" s="351">
        <f t="shared" si="358"/>
        <v>0</v>
      </c>
    </row>
    <row r="250" spans="1:44">
      <c r="A250" s="308"/>
      <c r="B250" s="309"/>
      <c r="C250" s="324" t="s">
        <v>853</v>
      </c>
      <c r="D250" s="325"/>
      <c r="E250" s="359"/>
      <c r="F250" s="359"/>
      <c r="G250" s="359"/>
      <c r="H250" s="359"/>
      <c r="I250" s="359"/>
      <c r="J250" s="359"/>
      <c r="K250" s="359"/>
      <c r="L250" s="359"/>
      <c r="M250" s="359"/>
      <c r="N250" s="359"/>
      <c r="O250" s="359"/>
      <c r="P250" s="359"/>
      <c r="Q250" s="359"/>
      <c r="R250" s="359"/>
      <c r="S250" s="359"/>
      <c r="T250" s="359"/>
      <c r="U250" s="359"/>
      <c r="V250" s="359"/>
      <c r="W250" s="337">
        <f>SUM(E250:V250)</f>
        <v>0</v>
      </c>
      <c r="X250" s="359"/>
      <c r="Y250" s="359"/>
      <c r="Z250" s="359"/>
      <c r="AA250" s="359"/>
      <c r="AB250" s="359"/>
      <c r="AC250" s="359"/>
      <c r="AD250" s="359"/>
      <c r="AE250" s="359"/>
      <c r="AF250" s="359"/>
      <c r="AG250" s="359"/>
      <c r="AH250" s="359"/>
      <c r="AI250" s="359"/>
      <c r="AJ250" s="359"/>
      <c r="AK250" s="359"/>
      <c r="AL250" s="359"/>
      <c r="AM250" s="359"/>
      <c r="AN250" s="359"/>
      <c r="AO250" s="337">
        <f>SUM(X250:AN250)</f>
        <v>0</v>
      </c>
      <c r="AP250" s="325">
        <f>+D250+W250-AO250</f>
        <v>0</v>
      </c>
      <c r="AQ250" s="360"/>
      <c r="AR250" s="352">
        <f t="shared" ref="AR250:AR254" si="359">+AP250-AQ250</f>
        <v>0</v>
      </c>
    </row>
    <row r="251" spans="1:44">
      <c r="A251" s="308"/>
      <c r="B251" s="309"/>
      <c r="C251" s="324" t="s">
        <v>857</v>
      </c>
      <c r="D251" s="325"/>
      <c r="E251" s="359"/>
      <c r="F251" s="359"/>
      <c r="G251" s="359"/>
      <c r="H251" s="359"/>
      <c r="I251" s="359"/>
      <c r="J251" s="359"/>
      <c r="K251" s="359"/>
      <c r="L251" s="359"/>
      <c r="M251" s="359"/>
      <c r="N251" s="359"/>
      <c r="O251" s="359"/>
      <c r="P251" s="359"/>
      <c r="Q251" s="359"/>
      <c r="R251" s="359"/>
      <c r="S251" s="359"/>
      <c r="T251" s="359"/>
      <c r="U251" s="359"/>
      <c r="V251" s="359"/>
      <c r="W251" s="337">
        <f t="shared" ref="W251:W254" si="360">SUM(E251:V251)</f>
        <v>0</v>
      </c>
      <c r="X251" s="359"/>
      <c r="Y251" s="359"/>
      <c r="Z251" s="359"/>
      <c r="AA251" s="359"/>
      <c r="AB251" s="359"/>
      <c r="AC251" s="359"/>
      <c r="AD251" s="359"/>
      <c r="AE251" s="359"/>
      <c r="AF251" s="359"/>
      <c r="AG251" s="359"/>
      <c r="AH251" s="359"/>
      <c r="AI251" s="359"/>
      <c r="AJ251" s="359"/>
      <c r="AK251" s="359"/>
      <c r="AL251" s="359"/>
      <c r="AM251" s="359"/>
      <c r="AN251" s="359"/>
      <c r="AO251" s="337">
        <f t="shared" ref="AO251:AO254" si="361">SUM(X251:AN251)</f>
        <v>0</v>
      </c>
      <c r="AP251" s="325">
        <f>+D251+W251-AO251</f>
        <v>0</v>
      </c>
      <c r="AQ251" s="360"/>
      <c r="AR251" s="352">
        <f t="shared" si="359"/>
        <v>0</v>
      </c>
    </row>
    <row r="252" spans="1:44">
      <c r="A252" s="308"/>
      <c r="B252" s="309"/>
      <c r="C252" s="324" t="s">
        <v>861</v>
      </c>
      <c r="D252" s="325"/>
      <c r="E252" s="359"/>
      <c r="F252" s="359"/>
      <c r="G252" s="359"/>
      <c r="H252" s="359"/>
      <c r="I252" s="359"/>
      <c r="J252" s="359"/>
      <c r="K252" s="359"/>
      <c r="L252" s="359"/>
      <c r="M252" s="359"/>
      <c r="N252" s="359"/>
      <c r="O252" s="359"/>
      <c r="P252" s="359"/>
      <c r="Q252" s="359"/>
      <c r="R252" s="359"/>
      <c r="S252" s="359"/>
      <c r="T252" s="359"/>
      <c r="U252" s="359"/>
      <c r="V252" s="359"/>
      <c r="W252" s="337">
        <f t="shared" si="360"/>
        <v>0</v>
      </c>
      <c r="X252" s="359"/>
      <c r="Y252" s="359"/>
      <c r="Z252" s="359"/>
      <c r="AA252" s="359"/>
      <c r="AB252" s="359"/>
      <c r="AC252" s="359"/>
      <c r="AD252" s="359"/>
      <c r="AE252" s="359"/>
      <c r="AF252" s="359"/>
      <c r="AG252" s="359"/>
      <c r="AH252" s="359"/>
      <c r="AI252" s="359"/>
      <c r="AJ252" s="359"/>
      <c r="AK252" s="359"/>
      <c r="AL252" s="359"/>
      <c r="AM252" s="359"/>
      <c r="AN252" s="359"/>
      <c r="AO252" s="337">
        <f t="shared" si="361"/>
        <v>0</v>
      </c>
      <c r="AP252" s="325">
        <f>+D252+W252-AO252</f>
        <v>0</v>
      </c>
      <c r="AQ252" s="360"/>
      <c r="AR252" s="352">
        <f t="shared" si="359"/>
        <v>0</v>
      </c>
    </row>
    <row r="253" spans="1:44">
      <c r="A253" s="308"/>
      <c r="B253" s="309"/>
      <c r="C253" s="324" t="s">
        <v>865</v>
      </c>
      <c r="D253" s="325"/>
      <c r="E253" s="359"/>
      <c r="F253" s="359"/>
      <c r="G253" s="359"/>
      <c r="H253" s="359"/>
      <c r="I253" s="359"/>
      <c r="J253" s="359"/>
      <c r="K253" s="359"/>
      <c r="L253" s="359"/>
      <c r="M253" s="359"/>
      <c r="N253" s="359"/>
      <c r="O253" s="359"/>
      <c r="P253" s="359"/>
      <c r="Q253" s="359"/>
      <c r="R253" s="359"/>
      <c r="S253" s="359"/>
      <c r="T253" s="359"/>
      <c r="U253" s="359"/>
      <c r="V253" s="359"/>
      <c r="W253" s="337">
        <f t="shared" si="360"/>
        <v>0</v>
      </c>
      <c r="X253" s="359"/>
      <c r="Y253" s="359"/>
      <c r="Z253" s="359"/>
      <c r="AA253" s="359"/>
      <c r="AB253" s="359"/>
      <c r="AC253" s="359"/>
      <c r="AD253" s="359"/>
      <c r="AE253" s="359"/>
      <c r="AF253" s="359"/>
      <c r="AG253" s="359"/>
      <c r="AH253" s="359"/>
      <c r="AI253" s="359"/>
      <c r="AJ253" s="359"/>
      <c r="AK253" s="359"/>
      <c r="AL253" s="359"/>
      <c r="AM253" s="359"/>
      <c r="AN253" s="359"/>
      <c r="AO253" s="337">
        <f t="shared" si="361"/>
        <v>0</v>
      </c>
      <c r="AP253" s="325">
        <f>+D253+W253-AO253</f>
        <v>0</v>
      </c>
      <c r="AQ253" s="360"/>
      <c r="AR253" s="352">
        <f t="shared" si="359"/>
        <v>0</v>
      </c>
    </row>
    <row r="254" spans="1:44">
      <c r="A254" s="308"/>
      <c r="B254" s="309"/>
      <c r="C254" s="324" t="s">
        <v>869</v>
      </c>
      <c r="D254" s="325"/>
      <c r="E254" s="359"/>
      <c r="F254" s="359"/>
      <c r="G254" s="359"/>
      <c r="H254" s="359"/>
      <c r="I254" s="359"/>
      <c r="J254" s="359"/>
      <c r="K254" s="359"/>
      <c r="L254" s="359"/>
      <c r="M254" s="359"/>
      <c r="N254" s="359"/>
      <c r="O254" s="359"/>
      <c r="P254" s="359"/>
      <c r="Q254" s="359"/>
      <c r="R254" s="359"/>
      <c r="S254" s="359"/>
      <c r="T254" s="359"/>
      <c r="U254" s="359"/>
      <c r="V254" s="359"/>
      <c r="W254" s="337">
        <f t="shared" si="360"/>
        <v>0</v>
      </c>
      <c r="X254" s="359"/>
      <c r="Y254" s="359"/>
      <c r="Z254" s="359"/>
      <c r="AA254" s="359"/>
      <c r="AB254" s="359"/>
      <c r="AC254" s="359"/>
      <c r="AD254" s="359"/>
      <c r="AE254" s="359"/>
      <c r="AF254" s="359"/>
      <c r="AG254" s="359"/>
      <c r="AH254" s="359"/>
      <c r="AI254" s="359"/>
      <c r="AJ254" s="359"/>
      <c r="AK254" s="359"/>
      <c r="AL254" s="359"/>
      <c r="AM254" s="359"/>
      <c r="AN254" s="359"/>
      <c r="AO254" s="337">
        <f t="shared" si="361"/>
        <v>0</v>
      </c>
      <c r="AP254" s="325">
        <f>+D254+W254-AO254</f>
        <v>0</v>
      </c>
      <c r="AQ254" s="360"/>
      <c r="AR254" s="352">
        <f t="shared" si="359"/>
        <v>0</v>
      </c>
    </row>
    <row r="255" spans="1:44">
      <c r="A255" s="308"/>
      <c r="B255" s="309"/>
      <c r="C255" s="322" t="s">
        <v>872</v>
      </c>
      <c r="D255" s="323"/>
      <c r="E255" s="323">
        <f>SUM(E256:E264)</f>
        <v>0</v>
      </c>
      <c r="F255" s="323">
        <f t="shared" ref="F255:X255" si="362">SUM(F256:F264)</f>
        <v>0</v>
      </c>
      <c r="G255" s="323">
        <f t="shared" si="362"/>
        <v>0</v>
      </c>
      <c r="H255" s="323">
        <f t="shared" si="362"/>
        <v>0</v>
      </c>
      <c r="I255" s="323">
        <f t="shared" si="362"/>
        <v>0</v>
      </c>
      <c r="J255" s="323">
        <f t="shared" si="362"/>
        <v>0</v>
      </c>
      <c r="K255" s="323">
        <f t="shared" si="362"/>
        <v>0</v>
      </c>
      <c r="L255" s="323">
        <f t="shared" si="362"/>
        <v>0</v>
      </c>
      <c r="M255" s="323">
        <f t="shared" si="362"/>
        <v>0</v>
      </c>
      <c r="N255" s="323">
        <f t="shared" si="362"/>
        <v>0</v>
      </c>
      <c r="O255" s="323">
        <f t="shared" si="362"/>
        <v>0</v>
      </c>
      <c r="P255" s="323">
        <f t="shared" si="362"/>
        <v>0</v>
      </c>
      <c r="Q255" s="323">
        <f t="shared" si="362"/>
        <v>0</v>
      </c>
      <c r="R255" s="323">
        <f t="shared" si="362"/>
        <v>0</v>
      </c>
      <c r="S255" s="323">
        <f t="shared" si="362"/>
        <v>0</v>
      </c>
      <c r="T255" s="323">
        <f t="shared" si="362"/>
        <v>0</v>
      </c>
      <c r="U255" s="323">
        <f t="shared" si="362"/>
        <v>0</v>
      </c>
      <c r="V255" s="323">
        <f t="shared" si="362"/>
        <v>0</v>
      </c>
      <c r="W255" s="336">
        <f t="shared" si="362"/>
        <v>0</v>
      </c>
      <c r="X255" s="323">
        <f t="shared" si="362"/>
        <v>0</v>
      </c>
      <c r="Y255" s="323">
        <f t="shared" ref="Y255:AO255" si="363">SUM(Y256:Y264)</f>
        <v>0</v>
      </c>
      <c r="Z255" s="323">
        <f t="shared" si="363"/>
        <v>0</v>
      </c>
      <c r="AA255" s="323">
        <f t="shared" si="363"/>
        <v>0</v>
      </c>
      <c r="AB255" s="323">
        <f t="shared" si="363"/>
        <v>0</v>
      </c>
      <c r="AC255" s="323">
        <f t="shared" si="363"/>
        <v>0</v>
      </c>
      <c r="AD255" s="323">
        <f t="shared" si="363"/>
        <v>0</v>
      </c>
      <c r="AE255" s="323">
        <f t="shared" si="363"/>
        <v>0</v>
      </c>
      <c r="AF255" s="323">
        <f t="shared" si="363"/>
        <v>0</v>
      </c>
      <c r="AG255" s="323">
        <f t="shared" si="363"/>
        <v>0</v>
      </c>
      <c r="AH255" s="323">
        <f t="shared" si="363"/>
        <v>0</v>
      </c>
      <c r="AI255" s="323">
        <f t="shared" si="363"/>
        <v>0</v>
      </c>
      <c r="AJ255" s="323">
        <f t="shared" si="363"/>
        <v>0</v>
      </c>
      <c r="AK255" s="323">
        <f t="shared" si="363"/>
        <v>0</v>
      </c>
      <c r="AL255" s="323">
        <f t="shared" si="363"/>
        <v>0</v>
      </c>
      <c r="AM255" s="323">
        <f t="shared" si="363"/>
        <v>0</v>
      </c>
      <c r="AN255" s="323">
        <f t="shared" si="363"/>
        <v>0</v>
      </c>
      <c r="AO255" s="336">
        <f t="shared" si="363"/>
        <v>0</v>
      </c>
      <c r="AP255" s="323">
        <f t="shared" ref="AP255:AR255" si="364">SUM(AP256:AP264)</f>
        <v>0</v>
      </c>
      <c r="AQ255" s="350">
        <f t="shared" si="364"/>
        <v>0</v>
      </c>
      <c r="AR255" s="351">
        <f t="shared" si="364"/>
        <v>0</v>
      </c>
    </row>
    <row r="256" spans="1:44">
      <c r="A256" s="308"/>
      <c r="B256" s="309"/>
      <c r="C256" s="324" t="s">
        <v>876</v>
      </c>
      <c r="D256" s="325"/>
      <c r="E256" s="359"/>
      <c r="F256" s="359"/>
      <c r="G256" s="359"/>
      <c r="H256" s="359"/>
      <c r="I256" s="359"/>
      <c r="J256" s="359"/>
      <c r="K256" s="359"/>
      <c r="L256" s="359"/>
      <c r="M256" s="359"/>
      <c r="N256" s="359"/>
      <c r="O256" s="359"/>
      <c r="P256" s="359"/>
      <c r="Q256" s="359"/>
      <c r="R256" s="359"/>
      <c r="S256" s="359"/>
      <c r="T256" s="359"/>
      <c r="U256" s="359"/>
      <c r="V256" s="359"/>
      <c r="W256" s="337">
        <f>SUM(E256:V256)</f>
        <v>0</v>
      </c>
      <c r="X256" s="359"/>
      <c r="Y256" s="359"/>
      <c r="Z256" s="359"/>
      <c r="AA256" s="359"/>
      <c r="AB256" s="359"/>
      <c r="AC256" s="359"/>
      <c r="AD256" s="359"/>
      <c r="AE256" s="359"/>
      <c r="AF256" s="359"/>
      <c r="AG256" s="359"/>
      <c r="AH256" s="359"/>
      <c r="AI256" s="359"/>
      <c r="AJ256" s="359"/>
      <c r="AK256" s="359"/>
      <c r="AL256" s="359"/>
      <c r="AM256" s="359"/>
      <c r="AN256" s="359"/>
      <c r="AO256" s="337">
        <f>SUM(X256:AN256)</f>
        <v>0</v>
      </c>
      <c r="AP256" s="325">
        <f t="shared" ref="AP256:AP264" si="365">+D256+W256-AO256</f>
        <v>0</v>
      </c>
      <c r="AQ256" s="360"/>
      <c r="AR256" s="352">
        <f t="shared" ref="AR256:AR264" si="366">+AP256-AQ256</f>
        <v>0</v>
      </c>
    </row>
    <row r="257" spans="1:44">
      <c r="A257" s="308"/>
      <c r="B257" s="309"/>
      <c r="C257" s="324" t="s">
        <v>880</v>
      </c>
      <c r="D257" s="325"/>
      <c r="E257" s="359"/>
      <c r="F257" s="359"/>
      <c r="G257" s="359"/>
      <c r="H257" s="359"/>
      <c r="I257" s="359"/>
      <c r="J257" s="359"/>
      <c r="K257" s="359"/>
      <c r="L257" s="359"/>
      <c r="M257" s="359"/>
      <c r="N257" s="359"/>
      <c r="O257" s="359"/>
      <c r="P257" s="359"/>
      <c r="Q257" s="359"/>
      <c r="R257" s="359"/>
      <c r="S257" s="359"/>
      <c r="T257" s="359"/>
      <c r="U257" s="359"/>
      <c r="V257" s="359"/>
      <c r="W257" s="337">
        <f t="shared" ref="W257:W264" si="367">SUM(E257:V257)</f>
        <v>0</v>
      </c>
      <c r="X257" s="359"/>
      <c r="Y257" s="359"/>
      <c r="Z257" s="359"/>
      <c r="AA257" s="359"/>
      <c r="AB257" s="359"/>
      <c r="AC257" s="359"/>
      <c r="AD257" s="359"/>
      <c r="AE257" s="359"/>
      <c r="AF257" s="359"/>
      <c r="AG257" s="359"/>
      <c r="AH257" s="359"/>
      <c r="AI257" s="359"/>
      <c r="AJ257" s="359"/>
      <c r="AK257" s="359"/>
      <c r="AL257" s="359"/>
      <c r="AM257" s="359"/>
      <c r="AN257" s="359"/>
      <c r="AO257" s="337">
        <f t="shared" ref="AO257:AO264" si="368">SUM(X257:AN257)</f>
        <v>0</v>
      </c>
      <c r="AP257" s="325">
        <f t="shared" si="365"/>
        <v>0</v>
      </c>
      <c r="AQ257" s="360"/>
      <c r="AR257" s="352">
        <f t="shared" si="366"/>
        <v>0</v>
      </c>
    </row>
    <row r="258" spans="1:44">
      <c r="A258" s="308"/>
      <c r="B258" s="309"/>
      <c r="C258" s="324" t="s">
        <v>884</v>
      </c>
      <c r="D258" s="325"/>
      <c r="E258" s="359"/>
      <c r="F258" s="359"/>
      <c r="G258" s="359"/>
      <c r="H258" s="359"/>
      <c r="I258" s="359"/>
      <c r="J258" s="359"/>
      <c r="K258" s="359"/>
      <c r="L258" s="359"/>
      <c r="M258" s="359"/>
      <c r="N258" s="359"/>
      <c r="O258" s="359"/>
      <c r="P258" s="359"/>
      <c r="Q258" s="359"/>
      <c r="R258" s="359"/>
      <c r="S258" s="359"/>
      <c r="T258" s="359"/>
      <c r="U258" s="359"/>
      <c r="V258" s="359"/>
      <c r="W258" s="337">
        <f t="shared" si="367"/>
        <v>0</v>
      </c>
      <c r="X258" s="359"/>
      <c r="Y258" s="359"/>
      <c r="Z258" s="359"/>
      <c r="AA258" s="359"/>
      <c r="AB258" s="359"/>
      <c r="AC258" s="359"/>
      <c r="AD258" s="359"/>
      <c r="AE258" s="359"/>
      <c r="AF258" s="359"/>
      <c r="AG258" s="359"/>
      <c r="AH258" s="359"/>
      <c r="AI258" s="359"/>
      <c r="AJ258" s="359"/>
      <c r="AK258" s="359"/>
      <c r="AL258" s="359"/>
      <c r="AM258" s="359"/>
      <c r="AN258" s="359"/>
      <c r="AO258" s="337">
        <f t="shared" si="368"/>
        <v>0</v>
      </c>
      <c r="AP258" s="325">
        <f t="shared" si="365"/>
        <v>0</v>
      </c>
      <c r="AQ258" s="360"/>
      <c r="AR258" s="352">
        <f t="shared" si="366"/>
        <v>0</v>
      </c>
    </row>
    <row r="259" spans="1:44">
      <c r="A259" s="308"/>
      <c r="B259" s="309"/>
      <c r="C259" s="324" t="s">
        <v>1018</v>
      </c>
      <c r="D259" s="325"/>
      <c r="E259" s="359"/>
      <c r="F259" s="359"/>
      <c r="G259" s="359"/>
      <c r="H259" s="359"/>
      <c r="I259" s="359"/>
      <c r="J259" s="359"/>
      <c r="K259" s="359"/>
      <c r="L259" s="359"/>
      <c r="M259" s="359"/>
      <c r="N259" s="359"/>
      <c r="O259" s="359"/>
      <c r="P259" s="359"/>
      <c r="Q259" s="359"/>
      <c r="R259" s="359"/>
      <c r="S259" s="359"/>
      <c r="T259" s="359"/>
      <c r="U259" s="359"/>
      <c r="V259" s="359"/>
      <c r="W259" s="337">
        <f t="shared" si="367"/>
        <v>0</v>
      </c>
      <c r="X259" s="359"/>
      <c r="Y259" s="359"/>
      <c r="Z259" s="359"/>
      <c r="AA259" s="359"/>
      <c r="AB259" s="359"/>
      <c r="AC259" s="359"/>
      <c r="AD259" s="359"/>
      <c r="AE259" s="359"/>
      <c r="AF259" s="359"/>
      <c r="AG259" s="359"/>
      <c r="AH259" s="359"/>
      <c r="AI259" s="359"/>
      <c r="AJ259" s="359"/>
      <c r="AK259" s="359"/>
      <c r="AL259" s="359"/>
      <c r="AM259" s="359"/>
      <c r="AN259" s="359"/>
      <c r="AO259" s="337">
        <f t="shared" si="368"/>
        <v>0</v>
      </c>
      <c r="AP259" s="325">
        <f t="shared" si="365"/>
        <v>0</v>
      </c>
      <c r="AQ259" s="360"/>
      <c r="AR259" s="352">
        <f t="shared" si="366"/>
        <v>0</v>
      </c>
    </row>
    <row r="260" spans="1:44">
      <c r="A260" s="308"/>
      <c r="B260" s="309"/>
      <c r="C260" s="324" t="s">
        <v>1019</v>
      </c>
      <c r="D260" s="325"/>
      <c r="E260" s="359"/>
      <c r="F260" s="359"/>
      <c r="G260" s="359"/>
      <c r="H260" s="359"/>
      <c r="I260" s="359"/>
      <c r="J260" s="359"/>
      <c r="K260" s="359"/>
      <c r="L260" s="359"/>
      <c r="M260" s="359"/>
      <c r="N260" s="359"/>
      <c r="O260" s="359"/>
      <c r="P260" s="359"/>
      <c r="Q260" s="359"/>
      <c r="R260" s="359"/>
      <c r="S260" s="359"/>
      <c r="T260" s="359"/>
      <c r="U260" s="359"/>
      <c r="V260" s="359"/>
      <c r="W260" s="337">
        <f t="shared" si="367"/>
        <v>0</v>
      </c>
      <c r="X260" s="359"/>
      <c r="Y260" s="359"/>
      <c r="Z260" s="359"/>
      <c r="AA260" s="359"/>
      <c r="AB260" s="359"/>
      <c r="AC260" s="359"/>
      <c r="AD260" s="359"/>
      <c r="AE260" s="359"/>
      <c r="AF260" s="359"/>
      <c r="AG260" s="359"/>
      <c r="AH260" s="359"/>
      <c r="AI260" s="359"/>
      <c r="AJ260" s="359"/>
      <c r="AK260" s="359"/>
      <c r="AL260" s="359"/>
      <c r="AM260" s="359"/>
      <c r="AN260" s="359"/>
      <c r="AO260" s="337">
        <f t="shared" si="368"/>
        <v>0</v>
      </c>
      <c r="AP260" s="325">
        <f t="shared" si="365"/>
        <v>0</v>
      </c>
      <c r="AQ260" s="360"/>
      <c r="AR260" s="352">
        <f t="shared" si="366"/>
        <v>0</v>
      </c>
    </row>
    <row r="261" spans="1:44">
      <c r="A261" s="308"/>
      <c r="B261" s="309"/>
      <c r="C261" s="324" t="s">
        <v>1020</v>
      </c>
      <c r="D261" s="325"/>
      <c r="E261" s="359"/>
      <c r="F261" s="359"/>
      <c r="G261" s="359"/>
      <c r="H261" s="359"/>
      <c r="I261" s="359"/>
      <c r="J261" s="359"/>
      <c r="K261" s="359"/>
      <c r="L261" s="359"/>
      <c r="M261" s="359"/>
      <c r="N261" s="359"/>
      <c r="O261" s="359"/>
      <c r="P261" s="359"/>
      <c r="Q261" s="359"/>
      <c r="R261" s="359"/>
      <c r="S261" s="359"/>
      <c r="T261" s="359"/>
      <c r="U261" s="359"/>
      <c r="V261" s="359"/>
      <c r="W261" s="337">
        <f t="shared" si="367"/>
        <v>0</v>
      </c>
      <c r="X261" s="359"/>
      <c r="Y261" s="359"/>
      <c r="Z261" s="359"/>
      <c r="AA261" s="359"/>
      <c r="AB261" s="359"/>
      <c r="AC261" s="359"/>
      <c r="AD261" s="359"/>
      <c r="AE261" s="359"/>
      <c r="AF261" s="359"/>
      <c r="AG261" s="359"/>
      <c r="AH261" s="359"/>
      <c r="AI261" s="359"/>
      <c r="AJ261" s="359"/>
      <c r="AK261" s="359"/>
      <c r="AL261" s="359"/>
      <c r="AM261" s="359"/>
      <c r="AN261" s="359"/>
      <c r="AO261" s="337">
        <f t="shared" si="368"/>
        <v>0</v>
      </c>
      <c r="AP261" s="325">
        <f t="shared" si="365"/>
        <v>0</v>
      </c>
      <c r="AQ261" s="360"/>
      <c r="AR261" s="352">
        <f t="shared" si="366"/>
        <v>0</v>
      </c>
    </row>
    <row r="262" spans="1:44">
      <c r="A262" s="308"/>
      <c r="B262" s="309"/>
      <c r="C262" s="324" t="s">
        <v>1021</v>
      </c>
      <c r="D262" s="325"/>
      <c r="E262" s="359"/>
      <c r="F262" s="359"/>
      <c r="G262" s="359"/>
      <c r="H262" s="359"/>
      <c r="I262" s="359"/>
      <c r="J262" s="359"/>
      <c r="K262" s="359"/>
      <c r="L262" s="359"/>
      <c r="M262" s="359"/>
      <c r="N262" s="359"/>
      <c r="O262" s="359"/>
      <c r="P262" s="359"/>
      <c r="Q262" s="359"/>
      <c r="R262" s="359"/>
      <c r="S262" s="359"/>
      <c r="T262" s="359"/>
      <c r="U262" s="359"/>
      <c r="V262" s="359"/>
      <c r="W262" s="337">
        <f t="shared" si="367"/>
        <v>0</v>
      </c>
      <c r="X262" s="359"/>
      <c r="Y262" s="359"/>
      <c r="Z262" s="359"/>
      <c r="AA262" s="359"/>
      <c r="AB262" s="359"/>
      <c r="AC262" s="359"/>
      <c r="AD262" s="359"/>
      <c r="AE262" s="359"/>
      <c r="AF262" s="359"/>
      <c r="AG262" s="359"/>
      <c r="AH262" s="359"/>
      <c r="AI262" s="359"/>
      <c r="AJ262" s="359"/>
      <c r="AK262" s="359"/>
      <c r="AL262" s="359"/>
      <c r="AM262" s="359"/>
      <c r="AN262" s="359"/>
      <c r="AO262" s="337">
        <f t="shared" si="368"/>
        <v>0</v>
      </c>
      <c r="AP262" s="325">
        <f t="shared" si="365"/>
        <v>0</v>
      </c>
      <c r="AQ262" s="360"/>
      <c r="AR262" s="352">
        <f t="shared" si="366"/>
        <v>0</v>
      </c>
    </row>
    <row r="263" spans="1:44">
      <c r="A263" s="308"/>
      <c r="B263" s="309"/>
      <c r="C263" s="324" t="s">
        <v>888</v>
      </c>
      <c r="D263" s="325"/>
      <c r="E263" s="359"/>
      <c r="F263" s="359"/>
      <c r="G263" s="359"/>
      <c r="H263" s="359"/>
      <c r="I263" s="359"/>
      <c r="J263" s="359"/>
      <c r="K263" s="359"/>
      <c r="L263" s="359"/>
      <c r="M263" s="359"/>
      <c r="N263" s="359"/>
      <c r="O263" s="359"/>
      <c r="P263" s="359"/>
      <c r="Q263" s="359"/>
      <c r="R263" s="359"/>
      <c r="S263" s="359"/>
      <c r="T263" s="359"/>
      <c r="U263" s="359"/>
      <c r="V263" s="359"/>
      <c r="W263" s="337">
        <f t="shared" si="367"/>
        <v>0</v>
      </c>
      <c r="X263" s="359"/>
      <c r="Y263" s="359"/>
      <c r="Z263" s="359"/>
      <c r="AA263" s="359"/>
      <c r="AB263" s="359"/>
      <c r="AC263" s="359"/>
      <c r="AD263" s="359"/>
      <c r="AE263" s="359"/>
      <c r="AF263" s="359"/>
      <c r="AG263" s="359"/>
      <c r="AH263" s="359"/>
      <c r="AI263" s="359"/>
      <c r="AJ263" s="359"/>
      <c r="AK263" s="359"/>
      <c r="AL263" s="359"/>
      <c r="AM263" s="359"/>
      <c r="AN263" s="359"/>
      <c r="AO263" s="337">
        <f t="shared" si="368"/>
        <v>0</v>
      </c>
      <c r="AP263" s="325">
        <f t="shared" si="365"/>
        <v>0</v>
      </c>
      <c r="AQ263" s="360"/>
      <c r="AR263" s="352">
        <f t="shared" si="366"/>
        <v>0</v>
      </c>
    </row>
    <row r="264" spans="1:44">
      <c r="A264" s="308"/>
      <c r="B264" s="309"/>
      <c r="C264" s="324" t="s">
        <v>891</v>
      </c>
      <c r="D264" s="325"/>
      <c r="E264" s="359"/>
      <c r="F264" s="359"/>
      <c r="G264" s="359"/>
      <c r="H264" s="359"/>
      <c r="I264" s="359"/>
      <c r="J264" s="359"/>
      <c r="K264" s="359"/>
      <c r="L264" s="359"/>
      <c r="M264" s="359"/>
      <c r="N264" s="359"/>
      <c r="O264" s="359"/>
      <c r="P264" s="359"/>
      <c r="Q264" s="359"/>
      <c r="R264" s="359"/>
      <c r="S264" s="359"/>
      <c r="T264" s="359"/>
      <c r="U264" s="359"/>
      <c r="V264" s="359"/>
      <c r="W264" s="337">
        <f t="shared" si="367"/>
        <v>0</v>
      </c>
      <c r="X264" s="359"/>
      <c r="Y264" s="359"/>
      <c r="Z264" s="359"/>
      <c r="AA264" s="359"/>
      <c r="AB264" s="359"/>
      <c r="AC264" s="359"/>
      <c r="AD264" s="359"/>
      <c r="AE264" s="359"/>
      <c r="AF264" s="359"/>
      <c r="AG264" s="359"/>
      <c r="AH264" s="359"/>
      <c r="AI264" s="359"/>
      <c r="AJ264" s="359"/>
      <c r="AK264" s="359"/>
      <c r="AL264" s="359"/>
      <c r="AM264" s="359"/>
      <c r="AN264" s="359"/>
      <c r="AO264" s="337">
        <f t="shared" si="368"/>
        <v>0</v>
      </c>
      <c r="AP264" s="325">
        <f t="shared" si="365"/>
        <v>0</v>
      </c>
      <c r="AQ264" s="360"/>
      <c r="AR264" s="352">
        <f t="shared" si="366"/>
        <v>0</v>
      </c>
    </row>
    <row r="265" spans="1:44">
      <c r="A265" s="308"/>
      <c r="B265" s="309"/>
      <c r="C265" s="322" t="s">
        <v>1022</v>
      </c>
      <c r="D265" s="323"/>
      <c r="E265" s="323">
        <f>SUM(E266)</f>
        <v>0</v>
      </c>
      <c r="F265" s="323">
        <f t="shared" ref="F265:X265" si="369">SUM(F266)</f>
        <v>0</v>
      </c>
      <c r="G265" s="323">
        <f t="shared" si="369"/>
        <v>0</v>
      </c>
      <c r="H265" s="323">
        <f t="shared" si="369"/>
        <v>0</v>
      </c>
      <c r="I265" s="323">
        <f t="shared" si="369"/>
        <v>0</v>
      </c>
      <c r="J265" s="323">
        <f t="shared" si="369"/>
        <v>0</v>
      </c>
      <c r="K265" s="323">
        <f t="shared" si="369"/>
        <v>0</v>
      </c>
      <c r="L265" s="323">
        <f t="shared" si="369"/>
        <v>0</v>
      </c>
      <c r="M265" s="323">
        <f t="shared" si="369"/>
        <v>0</v>
      </c>
      <c r="N265" s="323">
        <f t="shared" si="369"/>
        <v>0</v>
      </c>
      <c r="O265" s="323">
        <f t="shared" si="369"/>
        <v>0</v>
      </c>
      <c r="P265" s="323">
        <f t="shared" si="369"/>
        <v>0</v>
      </c>
      <c r="Q265" s="323">
        <f t="shared" si="369"/>
        <v>0</v>
      </c>
      <c r="R265" s="323">
        <f t="shared" si="369"/>
        <v>0</v>
      </c>
      <c r="S265" s="323">
        <f t="shared" si="369"/>
        <v>0</v>
      </c>
      <c r="T265" s="323">
        <f t="shared" si="369"/>
        <v>0</v>
      </c>
      <c r="U265" s="323">
        <f t="shared" si="369"/>
        <v>0</v>
      </c>
      <c r="V265" s="323">
        <f t="shared" si="369"/>
        <v>0</v>
      </c>
      <c r="W265" s="336">
        <f t="shared" si="369"/>
        <v>0</v>
      </c>
      <c r="X265" s="323">
        <f t="shared" si="369"/>
        <v>0</v>
      </c>
      <c r="Y265" s="323">
        <f t="shared" ref="Y265:AO265" si="370">SUM(Y266)</f>
        <v>0</v>
      </c>
      <c r="Z265" s="323">
        <f t="shared" si="370"/>
        <v>0</v>
      </c>
      <c r="AA265" s="323">
        <f t="shared" si="370"/>
        <v>0</v>
      </c>
      <c r="AB265" s="323">
        <f t="shared" si="370"/>
        <v>0</v>
      </c>
      <c r="AC265" s="323">
        <f t="shared" si="370"/>
        <v>0</v>
      </c>
      <c r="AD265" s="323">
        <f t="shared" si="370"/>
        <v>0</v>
      </c>
      <c r="AE265" s="323">
        <f t="shared" si="370"/>
        <v>0</v>
      </c>
      <c r="AF265" s="323">
        <f t="shared" si="370"/>
        <v>0</v>
      </c>
      <c r="AG265" s="323">
        <f t="shared" si="370"/>
        <v>0</v>
      </c>
      <c r="AH265" s="323">
        <f t="shared" si="370"/>
        <v>0</v>
      </c>
      <c r="AI265" s="323">
        <f t="shared" si="370"/>
        <v>0</v>
      </c>
      <c r="AJ265" s="323">
        <f t="shared" si="370"/>
        <v>0</v>
      </c>
      <c r="AK265" s="323">
        <f t="shared" si="370"/>
        <v>0</v>
      </c>
      <c r="AL265" s="323">
        <f t="shared" si="370"/>
        <v>0</v>
      </c>
      <c r="AM265" s="323">
        <f t="shared" si="370"/>
        <v>0</v>
      </c>
      <c r="AN265" s="323">
        <f t="shared" si="370"/>
        <v>0</v>
      </c>
      <c r="AO265" s="336">
        <f t="shared" si="370"/>
        <v>0</v>
      </c>
      <c r="AP265" s="323">
        <f t="shared" ref="AP265:AR265" si="371">SUM(AP266)</f>
        <v>0</v>
      </c>
      <c r="AQ265" s="350">
        <f t="shared" si="371"/>
        <v>0</v>
      </c>
      <c r="AR265" s="351">
        <f t="shared" si="371"/>
        <v>0</v>
      </c>
    </row>
    <row r="266" spans="1:44">
      <c r="A266" s="308"/>
      <c r="B266" s="309"/>
      <c r="C266" s="324" t="s">
        <v>1023</v>
      </c>
      <c r="D266" s="325"/>
      <c r="E266" s="359"/>
      <c r="F266" s="359"/>
      <c r="G266" s="359"/>
      <c r="H266" s="359"/>
      <c r="I266" s="359"/>
      <c r="J266" s="359"/>
      <c r="K266" s="359"/>
      <c r="L266" s="359"/>
      <c r="M266" s="359"/>
      <c r="N266" s="359"/>
      <c r="O266" s="359"/>
      <c r="P266" s="359"/>
      <c r="Q266" s="359"/>
      <c r="R266" s="359"/>
      <c r="S266" s="359"/>
      <c r="T266" s="359"/>
      <c r="U266" s="359"/>
      <c r="V266" s="359"/>
      <c r="W266" s="337">
        <f>SUM(E266:V266)</f>
        <v>0</v>
      </c>
      <c r="X266" s="359"/>
      <c r="Y266" s="359"/>
      <c r="Z266" s="359"/>
      <c r="AA266" s="359"/>
      <c r="AB266" s="359"/>
      <c r="AC266" s="359"/>
      <c r="AD266" s="359"/>
      <c r="AE266" s="359"/>
      <c r="AF266" s="359"/>
      <c r="AG266" s="359"/>
      <c r="AH266" s="359"/>
      <c r="AI266" s="359"/>
      <c r="AJ266" s="359"/>
      <c r="AK266" s="359"/>
      <c r="AL266" s="359"/>
      <c r="AM266" s="359"/>
      <c r="AN266" s="359"/>
      <c r="AO266" s="337">
        <f>SUM(X266:AN266)</f>
        <v>0</v>
      </c>
      <c r="AP266" s="325">
        <f>+D266+W266-AO266</f>
        <v>0</v>
      </c>
      <c r="AQ266" s="360"/>
      <c r="AR266" s="352">
        <f t="shared" ref="AR266" si="372">+AP266-AQ266</f>
        <v>0</v>
      </c>
    </row>
    <row r="267" spans="1:44">
      <c r="A267" s="308"/>
      <c r="B267" s="309"/>
      <c r="C267" s="327" t="s">
        <v>1024</v>
      </c>
      <c r="D267" s="328"/>
      <c r="E267" s="328">
        <f>+E219+E221+E243+E249+E255+E265</f>
        <v>0</v>
      </c>
      <c r="F267" s="328">
        <f t="shared" ref="F267:X267" si="373">+F219+F221+F243+F249+F255+F265</f>
        <v>0</v>
      </c>
      <c r="G267" s="328">
        <f t="shared" si="373"/>
        <v>0</v>
      </c>
      <c r="H267" s="328">
        <f t="shared" si="373"/>
        <v>0</v>
      </c>
      <c r="I267" s="328">
        <f t="shared" si="373"/>
        <v>0</v>
      </c>
      <c r="J267" s="328">
        <f t="shared" si="373"/>
        <v>0</v>
      </c>
      <c r="K267" s="328">
        <f t="shared" si="373"/>
        <v>0</v>
      </c>
      <c r="L267" s="328">
        <f t="shared" si="373"/>
        <v>0</v>
      </c>
      <c r="M267" s="328">
        <f t="shared" si="373"/>
        <v>0</v>
      </c>
      <c r="N267" s="328">
        <f t="shared" si="373"/>
        <v>0</v>
      </c>
      <c r="O267" s="328">
        <f t="shared" si="373"/>
        <v>0</v>
      </c>
      <c r="P267" s="328">
        <f t="shared" si="373"/>
        <v>0</v>
      </c>
      <c r="Q267" s="328">
        <f t="shared" si="373"/>
        <v>0</v>
      </c>
      <c r="R267" s="328">
        <f t="shared" si="373"/>
        <v>0</v>
      </c>
      <c r="S267" s="328">
        <f t="shared" si="373"/>
        <v>0</v>
      </c>
      <c r="T267" s="328">
        <f t="shared" si="373"/>
        <v>0</v>
      </c>
      <c r="U267" s="328">
        <f t="shared" si="373"/>
        <v>0</v>
      </c>
      <c r="V267" s="328">
        <f t="shared" si="373"/>
        <v>0</v>
      </c>
      <c r="W267" s="338">
        <f t="shared" si="373"/>
        <v>0</v>
      </c>
      <c r="X267" s="328">
        <f t="shared" si="373"/>
        <v>0</v>
      </c>
      <c r="Y267" s="328">
        <f t="shared" ref="Y267:AO267" si="374">+Y219+Y221+Y243+Y249+Y255+Y265</f>
        <v>0</v>
      </c>
      <c r="Z267" s="328">
        <f t="shared" si="374"/>
        <v>0</v>
      </c>
      <c r="AA267" s="328">
        <f t="shared" si="374"/>
        <v>0</v>
      </c>
      <c r="AB267" s="328">
        <f t="shared" si="374"/>
        <v>0</v>
      </c>
      <c r="AC267" s="328">
        <f t="shared" si="374"/>
        <v>0</v>
      </c>
      <c r="AD267" s="328">
        <f t="shared" si="374"/>
        <v>0</v>
      </c>
      <c r="AE267" s="328">
        <f t="shared" si="374"/>
        <v>0</v>
      </c>
      <c r="AF267" s="328">
        <f t="shared" si="374"/>
        <v>0</v>
      </c>
      <c r="AG267" s="328">
        <f t="shared" si="374"/>
        <v>0</v>
      </c>
      <c r="AH267" s="328">
        <f t="shared" si="374"/>
        <v>0</v>
      </c>
      <c r="AI267" s="328">
        <f t="shared" si="374"/>
        <v>0</v>
      </c>
      <c r="AJ267" s="328">
        <f t="shared" si="374"/>
        <v>0</v>
      </c>
      <c r="AK267" s="328">
        <f t="shared" si="374"/>
        <v>0</v>
      </c>
      <c r="AL267" s="328">
        <f t="shared" si="374"/>
        <v>0</v>
      </c>
      <c r="AM267" s="328">
        <f t="shared" si="374"/>
        <v>0</v>
      </c>
      <c r="AN267" s="328">
        <f t="shared" si="374"/>
        <v>0</v>
      </c>
      <c r="AO267" s="338">
        <f t="shared" si="374"/>
        <v>0</v>
      </c>
      <c r="AP267" s="328">
        <f t="shared" ref="AP267:AR267" si="375">+AP219+AP221+AP243+AP249+AP255+AP265</f>
        <v>0</v>
      </c>
      <c r="AQ267" s="353">
        <f t="shared" si="375"/>
        <v>0</v>
      </c>
      <c r="AR267" s="328">
        <f t="shared" si="375"/>
        <v>0</v>
      </c>
    </row>
    <row r="268" spans="1:44">
      <c r="A268" s="308"/>
      <c r="B268" s="309"/>
      <c r="C268" s="329" t="s">
        <v>1025</v>
      </c>
      <c r="D268" s="330"/>
      <c r="E268" s="330"/>
      <c r="F268" s="330"/>
      <c r="G268" s="330"/>
      <c r="H268" s="330"/>
      <c r="I268" s="330"/>
      <c r="J268" s="330"/>
      <c r="K268" s="330"/>
      <c r="L268" s="330"/>
      <c r="M268" s="330"/>
      <c r="N268" s="330"/>
      <c r="O268" s="330"/>
      <c r="P268" s="330"/>
      <c r="Q268" s="330"/>
      <c r="R268" s="330"/>
      <c r="S268" s="330"/>
      <c r="T268" s="330"/>
      <c r="U268" s="330"/>
      <c r="V268" s="330"/>
      <c r="W268" s="330"/>
      <c r="X268" s="330"/>
      <c r="Y268" s="330"/>
      <c r="Z268" s="330"/>
      <c r="AA268" s="330"/>
      <c r="AB268" s="330"/>
      <c r="AC268" s="330"/>
      <c r="AD268" s="330"/>
      <c r="AE268" s="330"/>
      <c r="AF268" s="330"/>
      <c r="AG268" s="330"/>
      <c r="AH268" s="330"/>
      <c r="AI268" s="330"/>
      <c r="AJ268" s="330"/>
      <c r="AK268" s="330"/>
      <c r="AL268" s="330"/>
      <c r="AM268" s="330"/>
      <c r="AN268" s="330"/>
      <c r="AO268" s="330"/>
      <c r="AP268" s="330"/>
      <c r="AQ268" s="330"/>
      <c r="AR268" s="354"/>
    </row>
    <row r="269" spans="1:44">
      <c r="A269" s="308"/>
      <c r="B269" s="309"/>
      <c r="C269" s="324" t="s">
        <v>1026</v>
      </c>
      <c r="D269" s="325"/>
      <c r="E269" s="359"/>
      <c r="F269" s="359"/>
      <c r="G269" s="359"/>
      <c r="H269" s="359"/>
      <c r="I269" s="359"/>
      <c r="J269" s="359"/>
      <c r="K269" s="359"/>
      <c r="L269" s="359"/>
      <c r="M269" s="359"/>
      <c r="N269" s="359"/>
      <c r="O269" s="359"/>
      <c r="P269" s="359"/>
      <c r="Q269" s="359"/>
      <c r="R269" s="359"/>
      <c r="S269" s="359"/>
      <c r="T269" s="359"/>
      <c r="U269" s="359"/>
      <c r="V269" s="359"/>
      <c r="W269" s="337">
        <f>SUM(E269:V269)</f>
        <v>0</v>
      </c>
      <c r="X269" s="359"/>
      <c r="Y269" s="359"/>
      <c r="Z269" s="359"/>
      <c r="AA269" s="359"/>
      <c r="AB269" s="359"/>
      <c r="AC269" s="359"/>
      <c r="AD269" s="359"/>
      <c r="AE269" s="359"/>
      <c r="AF269" s="359"/>
      <c r="AG269" s="359"/>
      <c r="AH269" s="359"/>
      <c r="AI269" s="359"/>
      <c r="AJ269" s="359"/>
      <c r="AK269" s="359"/>
      <c r="AL269" s="359"/>
      <c r="AM269" s="359"/>
      <c r="AN269" s="359"/>
      <c r="AO269" s="337">
        <f>SUM(X269:AN269)</f>
        <v>0</v>
      </c>
      <c r="AP269" s="325">
        <f>+D269+W269-AO269</f>
        <v>0</v>
      </c>
      <c r="AQ269" s="360"/>
      <c r="AR269" s="352">
        <f t="shared" ref="AR269:AR272" si="376">+AP269-AQ269</f>
        <v>0</v>
      </c>
    </row>
    <row r="270" spans="1:44">
      <c r="A270" s="308"/>
      <c r="B270" s="309"/>
      <c r="C270" s="324" t="s">
        <v>1027</v>
      </c>
      <c r="D270" s="325"/>
      <c r="E270" s="359"/>
      <c r="F270" s="359"/>
      <c r="G270" s="359"/>
      <c r="H270" s="359"/>
      <c r="I270" s="359"/>
      <c r="J270" s="359"/>
      <c r="K270" s="359"/>
      <c r="L270" s="359"/>
      <c r="M270" s="359"/>
      <c r="N270" s="359"/>
      <c r="O270" s="359"/>
      <c r="P270" s="359"/>
      <c r="Q270" s="359"/>
      <c r="R270" s="359"/>
      <c r="S270" s="359"/>
      <c r="T270" s="359"/>
      <c r="U270" s="359"/>
      <c r="V270" s="359"/>
      <c r="W270" s="337">
        <f>SUM(E270:V270)</f>
        <v>0</v>
      </c>
      <c r="X270" s="359"/>
      <c r="Y270" s="359"/>
      <c r="Z270" s="359"/>
      <c r="AA270" s="359"/>
      <c r="AB270" s="359"/>
      <c r="AC270" s="359"/>
      <c r="AD270" s="359"/>
      <c r="AE270" s="359"/>
      <c r="AF270" s="359"/>
      <c r="AG270" s="359"/>
      <c r="AH270" s="359"/>
      <c r="AI270" s="359"/>
      <c r="AJ270" s="359"/>
      <c r="AK270" s="359"/>
      <c r="AL270" s="359"/>
      <c r="AM270" s="359"/>
      <c r="AN270" s="359"/>
      <c r="AO270" s="337">
        <f t="shared" ref="AO270:AO272" si="377">SUM(X270:AN270)</f>
        <v>0</v>
      </c>
      <c r="AP270" s="325">
        <f>+D270+W270-AO270</f>
        <v>0</v>
      </c>
      <c r="AQ270" s="360"/>
      <c r="AR270" s="352">
        <f t="shared" si="376"/>
        <v>0</v>
      </c>
    </row>
    <row r="271" spans="1:44">
      <c r="A271" s="308"/>
      <c r="B271" s="309"/>
      <c r="C271" s="324" t="s">
        <v>1028</v>
      </c>
      <c r="D271" s="325"/>
      <c r="E271" s="359"/>
      <c r="F271" s="359"/>
      <c r="G271" s="359"/>
      <c r="H271" s="359"/>
      <c r="I271" s="359"/>
      <c r="J271" s="359"/>
      <c r="K271" s="359"/>
      <c r="L271" s="359"/>
      <c r="M271" s="359"/>
      <c r="N271" s="359"/>
      <c r="O271" s="359"/>
      <c r="P271" s="359"/>
      <c r="Q271" s="359"/>
      <c r="R271" s="359"/>
      <c r="S271" s="359"/>
      <c r="T271" s="359"/>
      <c r="U271" s="359"/>
      <c r="V271" s="359"/>
      <c r="W271" s="337">
        <f>SUM(E271:V271)</f>
        <v>0</v>
      </c>
      <c r="X271" s="359"/>
      <c r="Y271" s="359"/>
      <c r="Z271" s="359"/>
      <c r="AA271" s="359"/>
      <c r="AB271" s="359"/>
      <c r="AC271" s="359"/>
      <c r="AD271" s="359"/>
      <c r="AE271" s="359"/>
      <c r="AF271" s="359"/>
      <c r="AG271" s="359"/>
      <c r="AH271" s="359"/>
      <c r="AI271" s="359"/>
      <c r="AJ271" s="359"/>
      <c r="AK271" s="359"/>
      <c r="AL271" s="359"/>
      <c r="AM271" s="359"/>
      <c r="AN271" s="359"/>
      <c r="AO271" s="337">
        <f t="shared" si="377"/>
        <v>0</v>
      </c>
      <c r="AP271" s="325">
        <f>+D271+W271-AO271</f>
        <v>0</v>
      </c>
      <c r="AQ271" s="360"/>
      <c r="AR271" s="352">
        <f t="shared" si="376"/>
        <v>0</v>
      </c>
    </row>
    <row r="272" spans="1:44">
      <c r="A272" s="308"/>
      <c r="B272" s="309"/>
      <c r="C272" s="324" t="s">
        <v>1029</v>
      </c>
      <c r="D272" s="325"/>
      <c r="E272" s="359"/>
      <c r="F272" s="359"/>
      <c r="G272" s="359"/>
      <c r="H272" s="359"/>
      <c r="I272" s="359"/>
      <c r="J272" s="359"/>
      <c r="K272" s="359"/>
      <c r="L272" s="359"/>
      <c r="M272" s="359"/>
      <c r="N272" s="359"/>
      <c r="O272" s="359"/>
      <c r="P272" s="359"/>
      <c r="Q272" s="359"/>
      <c r="R272" s="359"/>
      <c r="S272" s="359"/>
      <c r="T272" s="359"/>
      <c r="U272" s="359"/>
      <c r="V272" s="359"/>
      <c r="W272" s="337">
        <f>SUM(E272:V272)</f>
        <v>0</v>
      </c>
      <c r="X272" s="359"/>
      <c r="Y272" s="359"/>
      <c r="Z272" s="359"/>
      <c r="AA272" s="359"/>
      <c r="AB272" s="359"/>
      <c r="AC272" s="359"/>
      <c r="AD272" s="359"/>
      <c r="AE272" s="359"/>
      <c r="AF272" s="359"/>
      <c r="AG272" s="359"/>
      <c r="AH272" s="359"/>
      <c r="AI272" s="359"/>
      <c r="AJ272" s="359"/>
      <c r="AK272" s="359"/>
      <c r="AL272" s="359"/>
      <c r="AM272" s="359"/>
      <c r="AN272" s="359"/>
      <c r="AO272" s="337">
        <f t="shared" si="377"/>
        <v>0</v>
      </c>
      <c r="AP272" s="325">
        <f>+D272+W272-AO272</f>
        <v>0</v>
      </c>
      <c r="AQ272" s="360"/>
      <c r="AR272" s="352">
        <f t="shared" si="376"/>
        <v>0</v>
      </c>
    </row>
    <row r="273" spans="1:44">
      <c r="A273" s="308"/>
      <c r="B273" s="309"/>
      <c r="C273" s="327" t="s">
        <v>1030</v>
      </c>
      <c r="D273" s="328"/>
      <c r="E273" s="328">
        <f t="shared" ref="E273:U273" si="378">SUM(E269:E272)</f>
        <v>0</v>
      </c>
      <c r="F273" s="328">
        <f t="shared" si="378"/>
        <v>0</v>
      </c>
      <c r="G273" s="328">
        <f t="shared" si="378"/>
        <v>0</v>
      </c>
      <c r="H273" s="328">
        <f t="shared" si="378"/>
        <v>0</v>
      </c>
      <c r="I273" s="328">
        <f t="shared" si="378"/>
        <v>0</v>
      </c>
      <c r="J273" s="328">
        <f t="shared" si="378"/>
        <v>0</v>
      </c>
      <c r="K273" s="328">
        <f t="shared" si="378"/>
        <v>0</v>
      </c>
      <c r="L273" s="328">
        <f t="shared" si="378"/>
        <v>0</v>
      </c>
      <c r="M273" s="328">
        <f t="shared" si="378"/>
        <v>0</v>
      </c>
      <c r="N273" s="328">
        <f t="shared" si="378"/>
        <v>0</v>
      </c>
      <c r="O273" s="328">
        <f t="shared" si="378"/>
        <v>0</v>
      </c>
      <c r="P273" s="328">
        <f t="shared" si="378"/>
        <v>0</v>
      </c>
      <c r="Q273" s="328">
        <f t="shared" si="378"/>
        <v>0</v>
      </c>
      <c r="R273" s="328">
        <f t="shared" si="378"/>
        <v>0</v>
      </c>
      <c r="S273" s="328">
        <f t="shared" si="378"/>
        <v>0</v>
      </c>
      <c r="T273" s="328">
        <f t="shared" si="378"/>
        <v>0</v>
      </c>
      <c r="U273" s="328">
        <f t="shared" si="378"/>
        <v>0</v>
      </c>
      <c r="V273" s="328">
        <f t="shared" ref="V273:X273" si="379">SUM(V269:V272)</f>
        <v>0</v>
      </c>
      <c r="W273" s="338">
        <f t="shared" si="379"/>
        <v>0</v>
      </c>
      <c r="X273" s="328">
        <f t="shared" si="379"/>
        <v>0</v>
      </c>
      <c r="Y273" s="328">
        <f t="shared" ref="Y273:AO273" si="380">SUM(Y269:Y272)</f>
        <v>0</v>
      </c>
      <c r="Z273" s="328">
        <f t="shared" si="380"/>
        <v>0</v>
      </c>
      <c r="AA273" s="328">
        <f t="shared" si="380"/>
        <v>0</v>
      </c>
      <c r="AB273" s="328">
        <f t="shared" si="380"/>
        <v>0</v>
      </c>
      <c r="AC273" s="328">
        <f t="shared" si="380"/>
        <v>0</v>
      </c>
      <c r="AD273" s="328">
        <f t="shared" si="380"/>
        <v>0</v>
      </c>
      <c r="AE273" s="328">
        <f t="shared" si="380"/>
        <v>0</v>
      </c>
      <c r="AF273" s="328">
        <f t="shared" si="380"/>
        <v>0</v>
      </c>
      <c r="AG273" s="328">
        <f t="shared" si="380"/>
        <v>0</v>
      </c>
      <c r="AH273" s="328">
        <f t="shared" si="380"/>
        <v>0</v>
      </c>
      <c r="AI273" s="328">
        <f t="shared" si="380"/>
        <v>0</v>
      </c>
      <c r="AJ273" s="328">
        <f t="shared" si="380"/>
        <v>0</v>
      </c>
      <c r="AK273" s="328">
        <f t="shared" si="380"/>
        <v>0</v>
      </c>
      <c r="AL273" s="328">
        <f t="shared" si="380"/>
        <v>0</v>
      </c>
      <c r="AM273" s="328">
        <f t="shared" si="380"/>
        <v>0</v>
      </c>
      <c r="AN273" s="328">
        <f t="shared" si="380"/>
        <v>0</v>
      </c>
      <c r="AO273" s="338">
        <f t="shared" si="380"/>
        <v>0</v>
      </c>
      <c r="AP273" s="328">
        <f t="shared" ref="AP273:AR273" si="381">SUM(AP269:AP272)</f>
        <v>0</v>
      </c>
      <c r="AQ273" s="353">
        <f t="shared" si="381"/>
        <v>0</v>
      </c>
      <c r="AR273" s="328">
        <f t="shared" si="381"/>
        <v>0</v>
      </c>
    </row>
    <row r="274" spans="1:44">
      <c r="A274" s="308"/>
      <c r="B274" s="309"/>
      <c r="C274" s="331" t="s">
        <v>1031</v>
      </c>
      <c r="D274" s="332"/>
      <c r="E274" s="332">
        <f>+E267+E273</f>
        <v>0</v>
      </c>
      <c r="F274" s="332">
        <f t="shared" ref="F274:V274" si="382">+F267+F273</f>
        <v>0</v>
      </c>
      <c r="G274" s="332">
        <f t="shared" si="382"/>
        <v>0</v>
      </c>
      <c r="H274" s="332">
        <f t="shared" si="382"/>
        <v>0</v>
      </c>
      <c r="I274" s="332">
        <f t="shared" si="382"/>
        <v>0</v>
      </c>
      <c r="J274" s="332">
        <f t="shared" si="382"/>
        <v>0</v>
      </c>
      <c r="K274" s="332">
        <f t="shared" si="382"/>
        <v>0</v>
      </c>
      <c r="L274" s="332">
        <f t="shared" si="382"/>
        <v>0</v>
      </c>
      <c r="M274" s="332">
        <f t="shared" si="382"/>
        <v>0</v>
      </c>
      <c r="N274" s="332">
        <f t="shared" si="382"/>
        <v>0</v>
      </c>
      <c r="O274" s="332">
        <f t="shared" si="382"/>
        <v>0</v>
      </c>
      <c r="P274" s="332">
        <f t="shared" si="382"/>
        <v>0</v>
      </c>
      <c r="Q274" s="332">
        <f t="shared" si="382"/>
        <v>0</v>
      </c>
      <c r="R274" s="332">
        <f t="shared" si="382"/>
        <v>0</v>
      </c>
      <c r="S274" s="332">
        <f t="shared" si="382"/>
        <v>0</v>
      </c>
      <c r="T274" s="332">
        <f t="shared" si="382"/>
        <v>0</v>
      </c>
      <c r="U274" s="332">
        <f t="shared" si="382"/>
        <v>0</v>
      </c>
      <c r="V274" s="332">
        <f t="shared" si="382"/>
        <v>0</v>
      </c>
      <c r="W274" s="339">
        <f t="shared" ref="W274:X274" si="383">+W267+W273</f>
        <v>0</v>
      </c>
      <c r="X274" s="332">
        <f t="shared" si="383"/>
        <v>0</v>
      </c>
      <c r="Y274" s="332">
        <f t="shared" ref="Y274:AO274" si="384">+Y267+Y273</f>
        <v>0</v>
      </c>
      <c r="Z274" s="332">
        <f t="shared" si="384"/>
        <v>0</v>
      </c>
      <c r="AA274" s="332">
        <f t="shared" si="384"/>
        <v>0</v>
      </c>
      <c r="AB274" s="332">
        <f t="shared" si="384"/>
        <v>0</v>
      </c>
      <c r="AC274" s="332">
        <f t="shared" si="384"/>
        <v>0</v>
      </c>
      <c r="AD274" s="332">
        <f t="shared" si="384"/>
        <v>0</v>
      </c>
      <c r="AE274" s="332">
        <f t="shared" si="384"/>
        <v>0</v>
      </c>
      <c r="AF274" s="332">
        <f t="shared" si="384"/>
        <v>0</v>
      </c>
      <c r="AG274" s="332">
        <f t="shared" si="384"/>
        <v>0</v>
      </c>
      <c r="AH274" s="332">
        <f t="shared" si="384"/>
        <v>0</v>
      </c>
      <c r="AI274" s="332">
        <f t="shared" si="384"/>
        <v>0</v>
      </c>
      <c r="AJ274" s="332">
        <f t="shared" si="384"/>
        <v>0</v>
      </c>
      <c r="AK274" s="332">
        <f t="shared" si="384"/>
        <v>0</v>
      </c>
      <c r="AL274" s="332">
        <f t="shared" si="384"/>
        <v>0</v>
      </c>
      <c r="AM274" s="332">
        <f t="shared" si="384"/>
        <v>0</v>
      </c>
      <c r="AN274" s="332">
        <f t="shared" si="384"/>
        <v>0</v>
      </c>
      <c r="AO274" s="339">
        <f t="shared" si="384"/>
        <v>0</v>
      </c>
      <c r="AP274" s="332">
        <f t="shared" ref="AP274:AR274" si="385">+AP267+AP273</f>
        <v>0</v>
      </c>
      <c r="AQ274" s="355">
        <f t="shared" si="385"/>
        <v>0</v>
      </c>
      <c r="AR274" s="332">
        <f t="shared" si="385"/>
        <v>0</v>
      </c>
    </row>
    <row r="275" spans="1:44">
      <c r="A275" s="308"/>
      <c r="B275" s="309"/>
      <c r="C275" s="320" t="s">
        <v>1032</v>
      </c>
      <c r="D275" s="321"/>
      <c r="E275" s="321"/>
      <c r="F275" s="321"/>
      <c r="G275" s="321"/>
      <c r="H275" s="321"/>
      <c r="I275" s="321"/>
      <c r="J275" s="321"/>
      <c r="K275" s="321"/>
      <c r="L275" s="321"/>
      <c r="M275" s="321"/>
      <c r="N275" s="321"/>
      <c r="O275" s="321"/>
      <c r="P275" s="321"/>
      <c r="Q275" s="321"/>
      <c r="R275" s="321"/>
      <c r="S275" s="321"/>
      <c r="T275" s="321"/>
      <c r="U275" s="321"/>
      <c r="V275" s="321"/>
      <c r="W275" s="321"/>
      <c r="X275" s="321"/>
      <c r="Y275" s="321"/>
      <c r="Z275" s="321"/>
      <c r="AA275" s="321"/>
      <c r="AB275" s="321"/>
      <c r="AC275" s="321"/>
      <c r="AD275" s="321"/>
      <c r="AE275" s="321"/>
      <c r="AF275" s="321"/>
      <c r="AG275" s="321"/>
      <c r="AH275" s="321"/>
      <c r="AI275" s="321"/>
      <c r="AJ275" s="321"/>
      <c r="AK275" s="321"/>
      <c r="AL275" s="321"/>
      <c r="AM275" s="321"/>
      <c r="AN275" s="321"/>
      <c r="AO275" s="321"/>
      <c r="AP275" s="321"/>
      <c r="AQ275" s="321"/>
      <c r="AR275" s="349"/>
    </row>
    <row r="276" spans="1:44">
      <c r="A276" s="308"/>
      <c r="B276" s="309"/>
      <c r="C276" s="324" t="s">
        <v>1033</v>
      </c>
      <c r="D276" s="325"/>
      <c r="E276" s="359"/>
      <c r="F276" s="359"/>
      <c r="G276" s="359"/>
      <c r="H276" s="359"/>
      <c r="I276" s="359"/>
      <c r="J276" s="359"/>
      <c r="K276" s="359"/>
      <c r="L276" s="359"/>
      <c r="M276" s="359"/>
      <c r="N276" s="359"/>
      <c r="O276" s="359"/>
      <c r="P276" s="359"/>
      <c r="Q276" s="359"/>
      <c r="R276" s="359"/>
      <c r="S276" s="359"/>
      <c r="T276" s="359"/>
      <c r="U276" s="359"/>
      <c r="V276" s="359"/>
      <c r="W276" s="337">
        <f>SUM(E276:V276)</f>
        <v>0</v>
      </c>
      <c r="X276" s="359"/>
      <c r="Y276" s="359"/>
      <c r="Z276" s="359"/>
      <c r="AA276" s="359"/>
      <c r="AB276" s="359"/>
      <c r="AC276" s="359"/>
      <c r="AD276" s="359"/>
      <c r="AE276" s="359"/>
      <c r="AF276" s="359"/>
      <c r="AG276" s="359"/>
      <c r="AH276" s="359"/>
      <c r="AI276" s="359"/>
      <c r="AJ276" s="359"/>
      <c r="AK276" s="359"/>
      <c r="AL276" s="359"/>
      <c r="AM276" s="359"/>
      <c r="AN276" s="359"/>
      <c r="AO276" s="337">
        <f>SUM(X276:AN276)</f>
        <v>0</v>
      </c>
      <c r="AP276" s="325">
        <f>+D276+W276-AO276</f>
        <v>0</v>
      </c>
      <c r="AQ276" s="360"/>
      <c r="AR276" s="352">
        <f t="shared" ref="AR276:AR279" si="386">+AP276-AQ276</f>
        <v>0</v>
      </c>
    </row>
    <row r="277" spans="1:44">
      <c r="A277" s="308"/>
      <c r="B277" s="309"/>
      <c r="C277" s="324" t="s">
        <v>898</v>
      </c>
      <c r="D277" s="325"/>
      <c r="E277" s="359"/>
      <c r="F277" s="359"/>
      <c r="G277" s="359"/>
      <c r="H277" s="359"/>
      <c r="I277" s="359"/>
      <c r="J277" s="359"/>
      <c r="K277" s="359"/>
      <c r="L277" s="359"/>
      <c r="M277" s="359"/>
      <c r="N277" s="359"/>
      <c r="O277" s="359"/>
      <c r="P277" s="359"/>
      <c r="Q277" s="359"/>
      <c r="R277" s="359"/>
      <c r="S277" s="359"/>
      <c r="T277" s="359"/>
      <c r="U277" s="359"/>
      <c r="V277" s="359"/>
      <c r="W277" s="337">
        <f t="shared" ref="W277:W279" si="387">SUM(E277:V277)</f>
        <v>0</v>
      </c>
      <c r="X277" s="359"/>
      <c r="Y277" s="359"/>
      <c r="Z277" s="359"/>
      <c r="AA277" s="359"/>
      <c r="AB277" s="359"/>
      <c r="AC277" s="359"/>
      <c r="AD277" s="359"/>
      <c r="AE277" s="359"/>
      <c r="AF277" s="359"/>
      <c r="AG277" s="359"/>
      <c r="AH277" s="359"/>
      <c r="AI277" s="359"/>
      <c r="AJ277" s="359"/>
      <c r="AK277" s="359"/>
      <c r="AL277" s="359"/>
      <c r="AM277" s="359"/>
      <c r="AN277" s="359"/>
      <c r="AO277" s="337">
        <f t="shared" ref="AO277:AO279" si="388">SUM(X277:AN277)</f>
        <v>0</v>
      </c>
      <c r="AP277" s="325">
        <f>+D277+W277-AO277</f>
        <v>0</v>
      </c>
      <c r="AQ277" s="360"/>
      <c r="AR277" s="352">
        <f t="shared" si="386"/>
        <v>0</v>
      </c>
    </row>
    <row r="278" spans="1:44">
      <c r="A278" s="308"/>
      <c r="B278" s="309"/>
      <c r="C278" s="324" t="s">
        <v>1034</v>
      </c>
      <c r="D278" s="325"/>
      <c r="E278" s="359"/>
      <c r="F278" s="359"/>
      <c r="G278" s="359"/>
      <c r="H278" s="359"/>
      <c r="I278" s="359"/>
      <c r="J278" s="359"/>
      <c r="K278" s="359"/>
      <c r="L278" s="359"/>
      <c r="M278" s="359"/>
      <c r="N278" s="359"/>
      <c r="O278" s="359"/>
      <c r="P278" s="359"/>
      <c r="Q278" s="359"/>
      <c r="R278" s="359"/>
      <c r="S278" s="359"/>
      <c r="T278" s="359"/>
      <c r="U278" s="359"/>
      <c r="V278" s="359"/>
      <c r="W278" s="337">
        <f t="shared" si="387"/>
        <v>0</v>
      </c>
      <c r="X278" s="359"/>
      <c r="Y278" s="359"/>
      <c r="Z278" s="359"/>
      <c r="AA278" s="359"/>
      <c r="AB278" s="359"/>
      <c r="AC278" s="359"/>
      <c r="AD278" s="359"/>
      <c r="AE278" s="359"/>
      <c r="AF278" s="359"/>
      <c r="AG278" s="359"/>
      <c r="AH278" s="359"/>
      <c r="AI278" s="359"/>
      <c r="AJ278" s="359"/>
      <c r="AK278" s="359"/>
      <c r="AL278" s="359"/>
      <c r="AM278" s="359"/>
      <c r="AN278" s="359"/>
      <c r="AO278" s="337">
        <f t="shared" si="388"/>
        <v>0</v>
      </c>
      <c r="AP278" s="325">
        <f>+D278+W278-AO278</f>
        <v>0</v>
      </c>
      <c r="AQ278" s="360"/>
      <c r="AR278" s="352">
        <f t="shared" si="386"/>
        <v>0</v>
      </c>
    </row>
    <row r="279" spans="1:44">
      <c r="A279" s="308"/>
      <c r="B279" s="309"/>
      <c r="C279" s="324" t="s">
        <v>1035</v>
      </c>
      <c r="D279" s="325"/>
      <c r="E279" s="359"/>
      <c r="F279" s="359"/>
      <c r="G279" s="359"/>
      <c r="H279" s="359"/>
      <c r="I279" s="359"/>
      <c r="J279" s="359"/>
      <c r="K279" s="359"/>
      <c r="L279" s="359"/>
      <c r="M279" s="359"/>
      <c r="N279" s="359"/>
      <c r="O279" s="359"/>
      <c r="P279" s="359"/>
      <c r="Q279" s="359"/>
      <c r="R279" s="359"/>
      <c r="S279" s="359"/>
      <c r="T279" s="359"/>
      <c r="U279" s="359"/>
      <c r="V279" s="359"/>
      <c r="W279" s="337">
        <f t="shared" si="387"/>
        <v>0</v>
      </c>
      <c r="X279" s="359"/>
      <c r="Y279" s="359"/>
      <c r="Z279" s="359"/>
      <c r="AA279" s="359"/>
      <c r="AB279" s="359"/>
      <c r="AC279" s="359"/>
      <c r="AD279" s="359"/>
      <c r="AE279" s="359"/>
      <c r="AF279" s="359"/>
      <c r="AG279" s="359"/>
      <c r="AH279" s="359"/>
      <c r="AI279" s="359"/>
      <c r="AJ279" s="359"/>
      <c r="AK279" s="359"/>
      <c r="AL279" s="359"/>
      <c r="AM279" s="359"/>
      <c r="AN279" s="359"/>
      <c r="AO279" s="337">
        <f t="shared" si="388"/>
        <v>0</v>
      </c>
      <c r="AP279" s="325">
        <f>+D279+W279-AO279</f>
        <v>0</v>
      </c>
      <c r="AQ279" s="360"/>
      <c r="AR279" s="352">
        <f t="shared" si="386"/>
        <v>0</v>
      </c>
    </row>
    <row r="280" spans="1:44">
      <c r="A280" s="308"/>
      <c r="B280" s="309"/>
      <c r="C280" s="327" t="s">
        <v>1036</v>
      </c>
      <c r="D280" s="328"/>
      <c r="E280" s="328">
        <f>SUM(E276:E279)</f>
        <v>0</v>
      </c>
      <c r="F280" s="328">
        <f t="shared" ref="F280:W280" si="389">SUM(F276:F279)</f>
        <v>0</v>
      </c>
      <c r="G280" s="328">
        <f t="shared" si="389"/>
        <v>0</v>
      </c>
      <c r="H280" s="328">
        <f t="shared" si="389"/>
        <v>0</v>
      </c>
      <c r="I280" s="328">
        <f t="shared" si="389"/>
        <v>0</v>
      </c>
      <c r="J280" s="328">
        <f t="shared" si="389"/>
        <v>0</v>
      </c>
      <c r="K280" s="328">
        <f t="shared" si="389"/>
        <v>0</v>
      </c>
      <c r="L280" s="328">
        <f t="shared" si="389"/>
        <v>0</v>
      </c>
      <c r="M280" s="328">
        <f t="shared" si="389"/>
        <v>0</v>
      </c>
      <c r="N280" s="328">
        <f t="shared" si="389"/>
        <v>0</v>
      </c>
      <c r="O280" s="328">
        <f t="shared" si="389"/>
        <v>0</v>
      </c>
      <c r="P280" s="328">
        <f t="shared" si="389"/>
        <v>0</v>
      </c>
      <c r="Q280" s="328">
        <f t="shared" si="389"/>
        <v>0</v>
      </c>
      <c r="R280" s="328">
        <f t="shared" si="389"/>
        <v>0</v>
      </c>
      <c r="S280" s="328">
        <f t="shared" si="389"/>
        <v>0</v>
      </c>
      <c r="T280" s="328">
        <f t="shared" si="389"/>
        <v>0</v>
      </c>
      <c r="U280" s="328">
        <f t="shared" si="389"/>
        <v>0</v>
      </c>
      <c r="V280" s="328">
        <f t="shared" si="389"/>
        <v>0</v>
      </c>
      <c r="W280" s="338">
        <f t="shared" si="389"/>
        <v>0</v>
      </c>
      <c r="X280" s="328">
        <f t="shared" ref="X280:AP280" si="390">SUM(X276:X279)</f>
        <v>0</v>
      </c>
      <c r="Y280" s="328">
        <f t="shared" si="390"/>
        <v>0</v>
      </c>
      <c r="Z280" s="328">
        <f t="shared" si="390"/>
        <v>0</v>
      </c>
      <c r="AA280" s="328">
        <f t="shared" si="390"/>
        <v>0</v>
      </c>
      <c r="AB280" s="328">
        <f t="shared" si="390"/>
        <v>0</v>
      </c>
      <c r="AC280" s="328">
        <f t="shared" si="390"/>
        <v>0</v>
      </c>
      <c r="AD280" s="328">
        <f t="shared" si="390"/>
        <v>0</v>
      </c>
      <c r="AE280" s="328">
        <f t="shared" si="390"/>
        <v>0</v>
      </c>
      <c r="AF280" s="328">
        <f t="shared" si="390"/>
        <v>0</v>
      </c>
      <c r="AG280" s="328">
        <f t="shared" si="390"/>
        <v>0</v>
      </c>
      <c r="AH280" s="328">
        <f t="shared" si="390"/>
        <v>0</v>
      </c>
      <c r="AI280" s="328">
        <f t="shared" si="390"/>
        <v>0</v>
      </c>
      <c r="AJ280" s="328">
        <f t="shared" si="390"/>
        <v>0</v>
      </c>
      <c r="AK280" s="328">
        <f t="shared" si="390"/>
        <v>0</v>
      </c>
      <c r="AL280" s="328">
        <f t="shared" si="390"/>
        <v>0</v>
      </c>
      <c r="AM280" s="328">
        <f t="shared" si="390"/>
        <v>0</v>
      </c>
      <c r="AN280" s="328">
        <f t="shared" si="390"/>
        <v>0</v>
      </c>
      <c r="AO280" s="338">
        <f t="shared" si="390"/>
        <v>0</v>
      </c>
      <c r="AP280" s="328">
        <f t="shared" si="390"/>
        <v>0</v>
      </c>
      <c r="AQ280" s="353">
        <f t="shared" ref="AQ280:AR280" si="391">SUM(AQ276:AQ279)</f>
        <v>0</v>
      </c>
      <c r="AR280" s="328">
        <f t="shared" si="391"/>
        <v>0</v>
      </c>
    </row>
    <row r="281" spans="1:44">
      <c r="A281" s="308"/>
      <c r="B281" s="309"/>
      <c r="C281" s="324" t="s">
        <v>1037</v>
      </c>
      <c r="D281" s="325"/>
      <c r="E281" s="359"/>
      <c r="F281" s="359"/>
      <c r="G281" s="359"/>
      <c r="H281" s="359"/>
      <c r="I281" s="359"/>
      <c r="J281" s="359"/>
      <c r="K281" s="359"/>
      <c r="L281" s="359"/>
      <c r="M281" s="359"/>
      <c r="N281" s="359"/>
      <c r="O281" s="359"/>
      <c r="P281" s="359"/>
      <c r="Q281" s="359"/>
      <c r="R281" s="359"/>
      <c r="S281" s="359"/>
      <c r="T281" s="359"/>
      <c r="U281" s="359"/>
      <c r="V281" s="359"/>
      <c r="W281" s="337">
        <f>SUM(E281:V281)</f>
        <v>0</v>
      </c>
      <c r="X281" s="359"/>
      <c r="Y281" s="359"/>
      <c r="Z281" s="359"/>
      <c r="AA281" s="359"/>
      <c r="AB281" s="359"/>
      <c r="AC281" s="359"/>
      <c r="AD281" s="359"/>
      <c r="AE281" s="359"/>
      <c r="AF281" s="359"/>
      <c r="AG281" s="359"/>
      <c r="AH281" s="359"/>
      <c r="AI281" s="359"/>
      <c r="AJ281" s="359"/>
      <c r="AK281" s="359"/>
      <c r="AL281" s="359"/>
      <c r="AM281" s="359"/>
      <c r="AN281" s="359"/>
      <c r="AO281" s="337">
        <f>SUM(X281:AN281)</f>
        <v>0</v>
      </c>
      <c r="AP281" s="325">
        <f>+D281+W281-AO281</f>
        <v>0</v>
      </c>
      <c r="AQ281" s="360"/>
      <c r="AR281" s="352">
        <f t="shared" ref="AR281:AR282" si="392">+AP281-AQ281</f>
        <v>0</v>
      </c>
    </row>
    <row r="282" spans="1:44">
      <c r="A282" s="308"/>
      <c r="B282" s="309"/>
      <c r="C282" s="324" t="s">
        <v>1038</v>
      </c>
      <c r="D282" s="325"/>
      <c r="E282" s="359"/>
      <c r="F282" s="359"/>
      <c r="G282" s="359"/>
      <c r="H282" s="359"/>
      <c r="I282" s="359"/>
      <c r="J282" s="359"/>
      <c r="K282" s="359"/>
      <c r="L282" s="359"/>
      <c r="M282" s="359"/>
      <c r="N282" s="359"/>
      <c r="O282" s="359"/>
      <c r="P282" s="359"/>
      <c r="Q282" s="359"/>
      <c r="R282" s="359"/>
      <c r="S282" s="359"/>
      <c r="T282" s="359"/>
      <c r="U282" s="359"/>
      <c r="V282" s="359"/>
      <c r="W282" s="337">
        <f>SUM(E282:V282)</f>
        <v>0</v>
      </c>
      <c r="X282" s="359"/>
      <c r="Y282" s="359"/>
      <c r="Z282" s="359"/>
      <c r="AA282" s="359"/>
      <c r="AB282" s="359"/>
      <c r="AC282" s="359"/>
      <c r="AD282" s="359"/>
      <c r="AE282" s="359"/>
      <c r="AF282" s="359"/>
      <c r="AG282" s="359"/>
      <c r="AH282" s="359"/>
      <c r="AI282" s="359"/>
      <c r="AJ282" s="359"/>
      <c r="AK282" s="359"/>
      <c r="AL282" s="359"/>
      <c r="AM282" s="359"/>
      <c r="AN282" s="359"/>
      <c r="AO282" s="337">
        <f>SUM(X282:AN282)</f>
        <v>0</v>
      </c>
      <c r="AP282" s="325">
        <f>+D282+W282-AO282</f>
        <v>0</v>
      </c>
      <c r="AQ282" s="360"/>
      <c r="AR282" s="352">
        <f t="shared" si="392"/>
        <v>0</v>
      </c>
    </row>
    <row r="283" spans="1:44">
      <c r="A283" s="308"/>
      <c r="B283" s="309"/>
      <c r="C283" s="356" t="s">
        <v>1039</v>
      </c>
      <c r="D283" s="328"/>
      <c r="E283" s="328">
        <f>SUM(E281:E282)</f>
        <v>0</v>
      </c>
      <c r="F283" s="328">
        <f t="shared" ref="F283:W283" si="393">SUM(F281:F282)</f>
        <v>0</v>
      </c>
      <c r="G283" s="328">
        <f t="shared" si="393"/>
        <v>0</v>
      </c>
      <c r="H283" s="328">
        <f t="shared" si="393"/>
        <v>0</v>
      </c>
      <c r="I283" s="328">
        <f t="shared" si="393"/>
        <v>0</v>
      </c>
      <c r="J283" s="328">
        <f t="shared" si="393"/>
        <v>0</v>
      </c>
      <c r="K283" s="328">
        <f t="shared" si="393"/>
        <v>0</v>
      </c>
      <c r="L283" s="328">
        <f t="shared" si="393"/>
        <v>0</v>
      </c>
      <c r="M283" s="328">
        <f t="shared" si="393"/>
        <v>0</v>
      </c>
      <c r="N283" s="328">
        <f t="shared" si="393"/>
        <v>0</v>
      </c>
      <c r="O283" s="328">
        <f t="shared" si="393"/>
        <v>0</v>
      </c>
      <c r="P283" s="328">
        <f t="shared" si="393"/>
        <v>0</v>
      </c>
      <c r="Q283" s="328">
        <f t="shared" si="393"/>
        <v>0</v>
      </c>
      <c r="R283" s="328">
        <f t="shared" si="393"/>
        <v>0</v>
      </c>
      <c r="S283" s="328">
        <f t="shared" si="393"/>
        <v>0</v>
      </c>
      <c r="T283" s="328">
        <f t="shared" si="393"/>
        <v>0</v>
      </c>
      <c r="U283" s="328">
        <f t="shared" si="393"/>
        <v>0</v>
      </c>
      <c r="V283" s="328">
        <f t="shared" si="393"/>
        <v>0</v>
      </c>
      <c r="W283" s="338">
        <f t="shared" si="393"/>
        <v>0</v>
      </c>
      <c r="X283" s="328">
        <f t="shared" ref="X283:AP283" si="394">SUM(X281:X282)</f>
        <v>0</v>
      </c>
      <c r="Y283" s="328">
        <f t="shared" si="394"/>
        <v>0</v>
      </c>
      <c r="Z283" s="328">
        <f t="shared" si="394"/>
        <v>0</v>
      </c>
      <c r="AA283" s="328">
        <f t="shared" si="394"/>
        <v>0</v>
      </c>
      <c r="AB283" s="328">
        <f t="shared" si="394"/>
        <v>0</v>
      </c>
      <c r="AC283" s="328">
        <f t="shared" si="394"/>
        <v>0</v>
      </c>
      <c r="AD283" s="328">
        <f t="shared" si="394"/>
        <v>0</v>
      </c>
      <c r="AE283" s="328">
        <f t="shared" si="394"/>
        <v>0</v>
      </c>
      <c r="AF283" s="328">
        <f t="shared" si="394"/>
        <v>0</v>
      </c>
      <c r="AG283" s="328">
        <f t="shared" si="394"/>
        <v>0</v>
      </c>
      <c r="AH283" s="328">
        <f t="shared" si="394"/>
        <v>0</v>
      </c>
      <c r="AI283" s="328">
        <f t="shared" si="394"/>
        <v>0</v>
      </c>
      <c r="AJ283" s="328">
        <f t="shared" si="394"/>
        <v>0</v>
      </c>
      <c r="AK283" s="328">
        <f t="shared" si="394"/>
        <v>0</v>
      </c>
      <c r="AL283" s="328">
        <f t="shared" si="394"/>
        <v>0</v>
      </c>
      <c r="AM283" s="328">
        <f t="shared" si="394"/>
        <v>0</v>
      </c>
      <c r="AN283" s="328">
        <f t="shared" si="394"/>
        <v>0</v>
      </c>
      <c r="AO283" s="338">
        <f t="shared" si="394"/>
        <v>0</v>
      </c>
      <c r="AP283" s="328">
        <f t="shared" si="394"/>
        <v>0</v>
      </c>
      <c r="AQ283" s="353">
        <f t="shared" ref="AQ283:AR283" si="395">SUM(AQ281:AQ282)</f>
        <v>0</v>
      </c>
      <c r="AR283" s="328">
        <f t="shared" si="395"/>
        <v>0</v>
      </c>
    </row>
    <row r="284" spans="1:44">
      <c r="A284" s="308"/>
      <c r="B284" s="309"/>
      <c r="C284" s="357" t="s">
        <v>1040</v>
      </c>
      <c r="D284" s="332"/>
      <c r="E284" s="332">
        <f>+E280+E283</f>
        <v>0</v>
      </c>
      <c r="F284" s="332">
        <f t="shared" ref="F284:T284" si="396">+F280+F283</f>
        <v>0</v>
      </c>
      <c r="G284" s="332">
        <f t="shared" si="396"/>
        <v>0</v>
      </c>
      <c r="H284" s="332">
        <f t="shared" si="396"/>
        <v>0</v>
      </c>
      <c r="I284" s="332">
        <f t="shared" si="396"/>
        <v>0</v>
      </c>
      <c r="J284" s="332">
        <f t="shared" si="396"/>
        <v>0</v>
      </c>
      <c r="K284" s="332">
        <f t="shared" si="396"/>
        <v>0</v>
      </c>
      <c r="L284" s="332">
        <f t="shared" si="396"/>
        <v>0</v>
      </c>
      <c r="M284" s="332">
        <f t="shared" si="396"/>
        <v>0</v>
      </c>
      <c r="N284" s="332">
        <f t="shared" si="396"/>
        <v>0</v>
      </c>
      <c r="O284" s="332">
        <f t="shared" si="396"/>
        <v>0</v>
      </c>
      <c r="P284" s="332">
        <f t="shared" si="396"/>
        <v>0</v>
      </c>
      <c r="Q284" s="332">
        <f t="shared" si="396"/>
        <v>0</v>
      </c>
      <c r="R284" s="332">
        <f t="shared" si="396"/>
        <v>0</v>
      </c>
      <c r="S284" s="332">
        <f t="shared" si="396"/>
        <v>0</v>
      </c>
      <c r="T284" s="332">
        <f t="shared" si="396"/>
        <v>0</v>
      </c>
      <c r="U284" s="332"/>
      <c r="V284" s="332">
        <f>+V280+V283</f>
        <v>0</v>
      </c>
      <c r="W284" s="339">
        <f>+W280+W283</f>
        <v>0</v>
      </c>
      <c r="X284" s="332">
        <f>+X280+X283</f>
        <v>0</v>
      </c>
      <c r="Y284" s="332">
        <f t="shared" ref="Y284:AO284" si="397">+Y280+Y283</f>
        <v>0</v>
      </c>
      <c r="Z284" s="332">
        <f t="shared" si="397"/>
        <v>0</v>
      </c>
      <c r="AA284" s="332">
        <f t="shared" si="397"/>
        <v>0</v>
      </c>
      <c r="AB284" s="332">
        <f t="shared" si="397"/>
        <v>0</v>
      </c>
      <c r="AC284" s="332">
        <f t="shared" si="397"/>
        <v>0</v>
      </c>
      <c r="AD284" s="332">
        <f t="shared" si="397"/>
        <v>0</v>
      </c>
      <c r="AE284" s="332">
        <f t="shared" si="397"/>
        <v>0</v>
      </c>
      <c r="AF284" s="332">
        <f t="shared" si="397"/>
        <v>0</v>
      </c>
      <c r="AG284" s="332">
        <f t="shared" si="397"/>
        <v>0</v>
      </c>
      <c r="AH284" s="332">
        <f t="shared" si="397"/>
        <v>0</v>
      </c>
      <c r="AI284" s="332">
        <f t="shared" si="397"/>
        <v>0</v>
      </c>
      <c r="AJ284" s="332">
        <f t="shared" si="397"/>
        <v>0</v>
      </c>
      <c r="AK284" s="332">
        <f t="shared" si="397"/>
        <v>0</v>
      </c>
      <c r="AL284" s="332">
        <f t="shared" si="397"/>
        <v>0</v>
      </c>
      <c r="AM284" s="332">
        <f t="shared" si="397"/>
        <v>0</v>
      </c>
      <c r="AN284" s="332">
        <f t="shared" si="397"/>
        <v>0</v>
      </c>
      <c r="AO284" s="339">
        <f t="shared" si="397"/>
        <v>0</v>
      </c>
      <c r="AP284" s="332">
        <f t="shared" ref="AP284:AR284" si="398">+AP280+AP283</f>
        <v>0</v>
      </c>
      <c r="AQ284" s="355">
        <f t="shared" si="398"/>
        <v>0</v>
      </c>
      <c r="AR284" s="332">
        <f t="shared" si="398"/>
        <v>0</v>
      </c>
    </row>
    <row r="285" spans="4:9">
      <c r="D285" t="s">
        <v>314</v>
      </c>
      <c r="E285" s="358" t="e">
        <f>+E267+E280-'KK LRA-LO'!#REF!</f>
        <v>#REF!</v>
      </c>
      <c r="F285" s="358">
        <f>+F267-Y267</f>
        <v>0</v>
      </c>
      <c r="G285" s="358">
        <f>+G267-Z267</f>
        <v>0</v>
      </c>
      <c r="H285" s="358">
        <f>+H280-(AA267+AB267)</f>
        <v>0</v>
      </c>
      <c r="I285" s="358">
        <f>+I267-Y280</f>
        <v>0</v>
      </c>
    </row>
    <row r="286" spans="1:44">
      <c r="A286" s="308"/>
      <c r="B286" s="309"/>
      <c r="C286" s="310" t="s">
        <v>1044</v>
      </c>
      <c r="D286" s="310" t="s">
        <v>966</v>
      </c>
      <c r="E286" s="311"/>
      <c r="F286" s="311"/>
      <c r="G286" s="311"/>
      <c r="H286" s="311"/>
      <c r="I286" s="311"/>
      <c r="J286" s="311"/>
      <c r="K286" s="311"/>
      <c r="L286" s="311"/>
      <c r="M286" s="311"/>
      <c r="N286" s="311"/>
      <c r="O286" s="311"/>
      <c r="P286" s="311"/>
      <c r="Q286" s="311"/>
      <c r="R286" s="311"/>
      <c r="S286" s="311"/>
      <c r="T286" s="311"/>
      <c r="U286" s="311"/>
      <c r="V286" s="311"/>
      <c r="W286" s="311"/>
      <c r="X286" s="311"/>
      <c r="Y286" s="311"/>
      <c r="Z286" s="311"/>
      <c r="AA286" s="311"/>
      <c r="AB286" s="311"/>
      <c r="AC286" s="311"/>
      <c r="AD286" s="311"/>
      <c r="AE286" s="311"/>
      <c r="AF286" s="340"/>
      <c r="AG286" s="311"/>
      <c r="AH286" s="311"/>
      <c r="AI286" s="311"/>
      <c r="AJ286" s="311"/>
      <c r="AK286" s="311"/>
      <c r="AL286" s="311"/>
      <c r="AM286" s="311"/>
      <c r="AN286" s="311"/>
      <c r="AO286" s="311"/>
      <c r="AP286" s="311"/>
      <c r="AQ286" s="343"/>
      <c r="AR286" s="311"/>
    </row>
    <row r="287" spans="1:44">
      <c r="A287" s="308"/>
      <c r="B287" s="309"/>
      <c r="C287" s="312" t="s">
        <v>967</v>
      </c>
      <c r="D287" s="313" t="s">
        <v>968</v>
      </c>
      <c r="E287" s="314" t="s">
        <v>969</v>
      </c>
      <c r="F287" s="315"/>
      <c r="G287" s="315"/>
      <c r="H287" s="315"/>
      <c r="I287" s="315"/>
      <c r="J287" s="315"/>
      <c r="K287" s="315"/>
      <c r="L287" s="315"/>
      <c r="M287" s="315"/>
      <c r="N287" s="315"/>
      <c r="O287" s="315"/>
      <c r="P287" s="315"/>
      <c r="Q287" s="315"/>
      <c r="R287" s="315"/>
      <c r="S287" s="315"/>
      <c r="T287" s="315"/>
      <c r="U287" s="315"/>
      <c r="V287" s="315"/>
      <c r="W287" s="333"/>
      <c r="X287" s="334" t="s">
        <v>970</v>
      </c>
      <c r="Y287" s="341"/>
      <c r="Z287" s="341"/>
      <c r="AA287" s="341"/>
      <c r="AB287" s="341"/>
      <c r="AC287" s="341"/>
      <c r="AD287" s="341"/>
      <c r="AE287" s="341"/>
      <c r="AF287" s="341"/>
      <c r="AG287" s="341"/>
      <c r="AH287" s="341"/>
      <c r="AI287" s="341"/>
      <c r="AJ287" s="341"/>
      <c r="AK287" s="341"/>
      <c r="AL287" s="341"/>
      <c r="AM287" s="341"/>
      <c r="AN287" s="341"/>
      <c r="AO287" s="344"/>
      <c r="AP287" s="345" t="s">
        <v>971</v>
      </c>
      <c r="AQ287" s="346" t="s">
        <v>972</v>
      </c>
      <c r="AR287" s="346" t="s">
        <v>314</v>
      </c>
    </row>
    <row r="288" ht="103.5" spans="1:44">
      <c r="A288" s="316"/>
      <c r="B288" s="317"/>
      <c r="C288" s="318"/>
      <c r="D288" s="319"/>
      <c r="E288" s="312" t="s">
        <v>974</v>
      </c>
      <c r="F288" s="312" t="s">
        <v>975</v>
      </c>
      <c r="G288" s="312" t="s">
        <v>976</v>
      </c>
      <c r="H288" s="312" t="s">
        <v>977</v>
      </c>
      <c r="I288" s="312" t="s">
        <v>978</v>
      </c>
      <c r="J288" s="312" t="s">
        <v>979</v>
      </c>
      <c r="K288" s="312" t="s">
        <v>980</v>
      </c>
      <c r="L288" s="312" t="s">
        <v>981</v>
      </c>
      <c r="M288" s="312" t="s">
        <v>982</v>
      </c>
      <c r="N288" s="312" t="s">
        <v>983</v>
      </c>
      <c r="O288" s="312" t="s">
        <v>984</v>
      </c>
      <c r="P288" s="312" t="s">
        <v>985</v>
      </c>
      <c r="Q288" s="312" t="s">
        <v>986</v>
      </c>
      <c r="R288" s="312" t="s">
        <v>987</v>
      </c>
      <c r="S288" s="312" t="s">
        <v>988</v>
      </c>
      <c r="T288" s="312" t="s">
        <v>989</v>
      </c>
      <c r="U288" s="312" t="s">
        <v>990</v>
      </c>
      <c r="V288" s="312" t="s">
        <v>991</v>
      </c>
      <c r="W288" s="335" t="s">
        <v>992</v>
      </c>
      <c r="X288" s="312" t="s">
        <v>993</v>
      </c>
      <c r="Y288" s="312" t="s">
        <v>994</v>
      </c>
      <c r="Z288" s="312" t="s">
        <v>995</v>
      </c>
      <c r="AA288" s="312" t="s">
        <v>996</v>
      </c>
      <c r="AB288" s="312" t="s">
        <v>997</v>
      </c>
      <c r="AC288" s="312" t="s">
        <v>998</v>
      </c>
      <c r="AD288" s="312" t="s">
        <v>999</v>
      </c>
      <c r="AE288" s="312" t="s">
        <v>1000</v>
      </c>
      <c r="AF288" s="342" t="s">
        <v>1001</v>
      </c>
      <c r="AG288" s="312" t="s">
        <v>1002</v>
      </c>
      <c r="AH288" s="312" t="s">
        <v>1003</v>
      </c>
      <c r="AI288" s="312" t="s">
        <v>1004</v>
      </c>
      <c r="AJ288" s="312" t="s">
        <v>1005</v>
      </c>
      <c r="AK288" s="312" t="s">
        <v>1006</v>
      </c>
      <c r="AL288" s="312" t="s">
        <v>1007</v>
      </c>
      <c r="AM288" s="312" t="s">
        <v>989</v>
      </c>
      <c r="AN288" s="312" t="s">
        <v>990</v>
      </c>
      <c r="AO288" s="335" t="s">
        <v>1008</v>
      </c>
      <c r="AP288" s="347"/>
      <c r="AQ288" s="348"/>
      <c r="AR288" s="348"/>
    </row>
    <row r="289" spans="1:44">
      <c r="A289" s="308"/>
      <c r="B289" s="309"/>
      <c r="C289" s="320" t="s">
        <v>1009</v>
      </c>
      <c r="D289" s="321"/>
      <c r="E289" s="321"/>
      <c r="F289" s="321"/>
      <c r="G289" s="321"/>
      <c r="H289" s="321"/>
      <c r="I289" s="321"/>
      <c r="J289" s="321"/>
      <c r="K289" s="321"/>
      <c r="L289" s="321"/>
      <c r="M289" s="321"/>
      <c r="N289" s="321"/>
      <c r="O289" s="321"/>
      <c r="P289" s="321"/>
      <c r="Q289" s="321"/>
      <c r="R289" s="321"/>
      <c r="S289" s="321"/>
      <c r="T289" s="321"/>
      <c r="U289" s="321"/>
      <c r="V289" s="321"/>
      <c r="W289" s="321"/>
      <c r="X289" s="321"/>
      <c r="Y289" s="321"/>
      <c r="Z289" s="321"/>
      <c r="AA289" s="321"/>
      <c r="AB289" s="321"/>
      <c r="AC289" s="321"/>
      <c r="AD289" s="321"/>
      <c r="AE289" s="321"/>
      <c r="AF289" s="321"/>
      <c r="AG289" s="321"/>
      <c r="AH289" s="321"/>
      <c r="AI289" s="321"/>
      <c r="AJ289" s="321"/>
      <c r="AK289" s="321"/>
      <c r="AL289" s="321"/>
      <c r="AM289" s="321"/>
      <c r="AN289" s="321"/>
      <c r="AO289" s="321"/>
      <c r="AP289" s="321"/>
      <c r="AQ289" s="321"/>
      <c r="AR289" s="349"/>
    </row>
    <row r="290" spans="1:44">
      <c r="A290" s="308"/>
      <c r="B290" s="309"/>
      <c r="C290" s="322" t="s">
        <v>756</v>
      </c>
      <c r="D290" s="323"/>
      <c r="E290" s="323">
        <f>SUM(E291)</f>
        <v>0</v>
      </c>
      <c r="F290" s="323">
        <f t="shared" ref="F290:X290" si="399">SUM(F291)</f>
        <v>0</v>
      </c>
      <c r="G290" s="323">
        <f t="shared" si="399"/>
        <v>0</v>
      </c>
      <c r="H290" s="323">
        <f t="shared" si="399"/>
        <v>0</v>
      </c>
      <c r="I290" s="323">
        <f t="shared" si="399"/>
        <v>0</v>
      </c>
      <c r="J290" s="323">
        <f t="shared" si="399"/>
        <v>0</v>
      </c>
      <c r="K290" s="323">
        <f t="shared" si="399"/>
        <v>0</v>
      </c>
      <c r="L290" s="323">
        <f t="shared" si="399"/>
        <v>0</v>
      </c>
      <c r="M290" s="323">
        <f t="shared" si="399"/>
        <v>0</v>
      </c>
      <c r="N290" s="323">
        <f t="shared" si="399"/>
        <v>0</v>
      </c>
      <c r="O290" s="323">
        <f t="shared" si="399"/>
        <v>0</v>
      </c>
      <c r="P290" s="323">
        <f t="shared" si="399"/>
        <v>0</v>
      </c>
      <c r="Q290" s="323">
        <f t="shared" si="399"/>
        <v>0</v>
      </c>
      <c r="R290" s="323">
        <f t="shared" si="399"/>
        <v>0</v>
      </c>
      <c r="S290" s="323">
        <f t="shared" si="399"/>
        <v>0</v>
      </c>
      <c r="T290" s="323">
        <f t="shared" si="399"/>
        <v>0</v>
      </c>
      <c r="U290" s="323">
        <f t="shared" si="399"/>
        <v>0</v>
      </c>
      <c r="V290" s="323">
        <f t="shared" si="399"/>
        <v>0</v>
      </c>
      <c r="W290" s="336">
        <f t="shared" si="399"/>
        <v>0</v>
      </c>
      <c r="X290" s="323">
        <f t="shared" si="399"/>
        <v>0</v>
      </c>
      <c r="Y290" s="323">
        <f t="shared" ref="Y290:AP290" si="400">SUM(Y291)</f>
        <v>0</v>
      </c>
      <c r="Z290" s="323">
        <f t="shared" si="400"/>
        <v>0</v>
      </c>
      <c r="AA290" s="323">
        <f t="shared" si="400"/>
        <v>0</v>
      </c>
      <c r="AB290" s="323">
        <f t="shared" si="400"/>
        <v>0</v>
      </c>
      <c r="AC290" s="323">
        <f t="shared" si="400"/>
        <v>0</v>
      </c>
      <c r="AD290" s="323">
        <f t="shared" si="400"/>
        <v>0</v>
      </c>
      <c r="AE290" s="323">
        <f t="shared" si="400"/>
        <v>0</v>
      </c>
      <c r="AF290" s="323">
        <f t="shared" si="400"/>
        <v>0</v>
      </c>
      <c r="AG290" s="323">
        <f t="shared" si="400"/>
        <v>0</v>
      </c>
      <c r="AH290" s="323">
        <f t="shared" si="400"/>
        <v>0</v>
      </c>
      <c r="AI290" s="323">
        <f t="shared" si="400"/>
        <v>0</v>
      </c>
      <c r="AJ290" s="323">
        <f t="shared" si="400"/>
        <v>0</v>
      </c>
      <c r="AK290" s="323">
        <f t="shared" si="400"/>
        <v>0</v>
      </c>
      <c r="AL290" s="323">
        <f t="shared" si="400"/>
        <v>0</v>
      </c>
      <c r="AM290" s="323">
        <f t="shared" si="400"/>
        <v>0</v>
      </c>
      <c r="AN290" s="323">
        <f t="shared" si="400"/>
        <v>0</v>
      </c>
      <c r="AO290" s="336">
        <f t="shared" si="400"/>
        <v>0</v>
      </c>
      <c r="AP290" s="323">
        <f t="shared" si="400"/>
        <v>0</v>
      </c>
      <c r="AQ290" s="350">
        <f t="shared" ref="AQ290:AR290" si="401">SUM(AQ291)</f>
        <v>0</v>
      </c>
      <c r="AR290" s="351">
        <f t="shared" si="401"/>
        <v>0</v>
      </c>
    </row>
    <row r="291" spans="1:44">
      <c r="A291" s="308"/>
      <c r="B291" s="309"/>
      <c r="C291" s="324" t="s">
        <v>759</v>
      </c>
      <c r="D291" s="325"/>
      <c r="E291" s="359"/>
      <c r="F291" s="359"/>
      <c r="G291" s="359"/>
      <c r="H291" s="359"/>
      <c r="I291" s="359"/>
      <c r="J291" s="359"/>
      <c r="K291" s="359"/>
      <c r="L291" s="359"/>
      <c r="M291" s="359"/>
      <c r="N291" s="359"/>
      <c r="O291" s="359"/>
      <c r="P291" s="359"/>
      <c r="Q291" s="359"/>
      <c r="R291" s="359"/>
      <c r="S291" s="359"/>
      <c r="T291" s="359"/>
      <c r="U291" s="359"/>
      <c r="V291" s="359"/>
      <c r="W291" s="337">
        <f>SUM(E291:V291)</f>
        <v>0</v>
      </c>
      <c r="X291" s="359"/>
      <c r="Y291" s="359"/>
      <c r="Z291" s="359"/>
      <c r="AA291" s="359"/>
      <c r="AB291" s="359"/>
      <c r="AC291" s="359"/>
      <c r="AD291" s="359"/>
      <c r="AE291" s="359"/>
      <c r="AF291" s="359"/>
      <c r="AG291" s="359"/>
      <c r="AH291" s="359"/>
      <c r="AI291" s="359"/>
      <c r="AJ291" s="359"/>
      <c r="AK291" s="359"/>
      <c r="AL291" s="359"/>
      <c r="AM291" s="359"/>
      <c r="AN291" s="359"/>
      <c r="AO291" s="337">
        <f>SUM(X291:AN291)</f>
        <v>0</v>
      </c>
      <c r="AP291" s="325">
        <f>+D291+W291-AO291</f>
        <v>0</v>
      </c>
      <c r="AQ291" s="360"/>
      <c r="AR291" s="352">
        <f>+AP291-AQ291</f>
        <v>0</v>
      </c>
    </row>
    <row r="292" spans="1:44">
      <c r="A292" s="308"/>
      <c r="B292" s="309"/>
      <c r="C292" s="322" t="s">
        <v>762</v>
      </c>
      <c r="D292" s="323"/>
      <c r="E292" s="323">
        <f>SUM(E293:E313)</f>
        <v>0</v>
      </c>
      <c r="F292" s="323">
        <f t="shared" ref="F292:X292" si="402">SUM(F293:F313)</f>
        <v>0</v>
      </c>
      <c r="G292" s="323">
        <f t="shared" si="402"/>
        <v>0</v>
      </c>
      <c r="H292" s="323">
        <f t="shared" si="402"/>
        <v>0</v>
      </c>
      <c r="I292" s="323">
        <f t="shared" si="402"/>
        <v>0</v>
      </c>
      <c r="J292" s="323">
        <f t="shared" si="402"/>
        <v>0</v>
      </c>
      <c r="K292" s="323">
        <f t="shared" si="402"/>
        <v>0</v>
      </c>
      <c r="L292" s="323">
        <f t="shared" si="402"/>
        <v>0</v>
      </c>
      <c r="M292" s="323">
        <f t="shared" si="402"/>
        <v>0</v>
      </c>
      <c r="N292" s="323">
        <f t="shared" si="402"/>
        <v>0</v>
      </c>
      <c r="O292" s="323">
        <f t="shared" si="402"/>
        <v>0</v>
      </c>
      <c r="P292" s="323">
        <f t="shared" si="402"/>
        <v>0</v>
      </c>
      <c r="Q292" s="323">
        <f t="shared" si="402"/>
        <v>0</v>
      </c>
      <c r="R292" s="323">
        <f t="shared" si="402"/>
        <v>0</v>
      </c>
      <c r="S292" s="323">
        <f t="shared" si="402"/>
        <v>0</v>
      </c>
      <c r="T292" s="323">
        <f t="shared" si="402"/>
        <v>0</v>
      </c>
      <c r="U292" s="323">
        <f t="shared" si="402"/>
        <v>0</v>
      </c>
      <c r="V292" s="323">
        <f t="shared" si="402"/>
        <v>0</v>
      </c>
      <c r="W292" s="336">
        <f t="shared" si="402"/>
        <v>0</v>
      </c>
      <c r="X292" s="323">
        <f t="shared" si="402"/>
        <v>0</v>
      </c>
      <c r="Y292" s="323">
        <f t="shared" ref="Y292:AO292" si="403">SUM(Y293:Y313)</f>
        <v>0</v>
      </c>
      <c r="Z292" s="323">
        <f t="shared" si="403"/>
        <v>0</v>
      </c>
      <c r="AA292" s="323">
        <f t="shared" si="403"/>
        <v>0</v>
      </c>
      <c r="AB292" s="323">
        <f t="shared" si="403"/>
        <v>0</v>
      </c>
      <c r="AC292" s="323">
        <f t="shared" si="403"/>
        <v>0</v>
      </c>
      <c r="AD292" s="323">
        <f t="shared" si="403"/>
        <v>0</v>
      </c>
      <c r="AE292" s="323">
        <f t="shared" si="403"/>
        <v>0</v>
      </c>
      <c r="AF292" s="323">
        <f t="shared" si="403"/>
        <v>0</v>
      </c>
      <c r="AG292" s="323">
        <f t="shared" si="403"/>
        <v>0</v>
      </c>
      <c r="AH292" s="323">
        <f t="shared" si="403"/>
        <v>0</v>
      </c>
      <c r="AI292" s="323">
        <f t="shared" si="403"/>
        <v>0</v>
      </c>
      <c r="AJ292" s="323">
        <f t="shared" si="403"/>
        <v>0</v>
      </c>
      <c r="AK292" s="323">
        <f t="shared" si="403"/>
        <v>0</v>
      </c>
      <c r="AL292" s="323">
        <f t="shared" si="403"/>
        <v>0</v>
      </c>
      <c r="AM292" s="323">
        <f t="shared" si="403"/>
        <v>0</v>
      </c>
      <c r="AN292" s="323">
        <f t="shared" si="403"/>
        <v>0</v>
      </c>
      <c r="AO292" s="336">
        <f t="shared" si="403"/>
        <v>0</v>
      </c>
      <c r="AP292" s="323">
        <f t="shared" ref="AP292:AR292" si="404">SUM(AP293:AP313)</f>
        <v>0</v>
      </c>
      <c r="AQ292" s="350">
        <f t="shared" si="404"/>
        <v>0</v>
      </c>
      <c r="AR292" s="351">
        <f t="shared" si="404"/>
        <v>0</v>
      </c>
    </row>
    <row r="293" spans="1:44">
      <c r="A293" s="308"/>
      <c r="B293" s="309"/>
      <c r="C293" s="324" t="s">
        <v>766</v>
      </c>
      <c r="D293" s="325"/>
      <c r="E293" s="359"/>
      <c r="F293" s="359"/>
      <c r="G293" s="359"/>
      <c r="H293" s="359"/>
      <c r="I293" s="359"/>
      <c r="J293" s="359"/>
      <c r="K293" s="359"/>
      <c r="L293" s="359"/>
      <c r="M293" s="359"/>
      <c r="N293" s="359"/>
      <c r="O293" s="359"/>
      <c r="P293" s="359"/>
      <c r="Q293" s="359"/>
      <c r="R293" s="359"/>
      <c r="S293" s="359"/>
      <c r="T293" s="359"/>
      <c r="U293" s="359"/>
      <c r="V293" s="359"/>
      <c r="W293" s="337">
        <f>SUM(E293:V293)</f>
        <v>0</v>
      </c>
      <c r="X293" s="359"/>
      <c r="Y293" s="359"/>
      <c r="Z293" s="359"/>
      <c r="AA293" s="359"/>
      <c r="AB293" s="359"/>
      <c r="AC293" s="359"/>
      <c r="AD293" s="359"/>
      <c r="AE293" s="359"/>
      <c r="AF293" s="359"/>
      <c r="AG293" s="359"/>
      <c r="AH293" s="359"/>
      <c r="AI293" s="359"/>
      <c r="AJ293" s="359"/>
      <c r="AK293" s="359"/>
      <c r="AL293" s="359"/>
      <c r="AM293" s="359"/>
      <c r="AN293" s="359"/>
      <c r="AO293" s="337">
        <f>SUM(X293:AN293)</f>
        <v>0</v>
      </c>
      <c r="AP293" s="325">
        <f t="shared" ref="AP293:AP313" si="405">+D293+W293-AO293</f>
        <v>0</v>
      </c>
      <c r="AQ293" s="360"/>
      <c r="AR293" s="352">
        <f t="shared" ref="AR293:AR313" si="406">+AP293-AQ293</f>
        <v>0</v>
      </c>
    </row>
    <row r="294" spans="1:44">
      <c r="A294" s="308"/>
      <c r="B294" s="309"/>
      <c r="C294" s="324" t="s">
        <v>770</v>
      </c>
      <c r="D294" s="325"/>
      <c r="E294" s="359"/>
      <c r="F294" s="359"/>
      <c r="G294" s="359"/>
      <c r="H294" s="359"/>
      <c r="I294" s="359"/>
      <c r="J294" s="359"/>
      <c r="K294" s="359"/>
      <c r="L294" s="359"/>
      <c r="M294" s="359"/>
      <c r="N294" s="359"/>
      <c r="O294" s="359"/>
      <c r="P294" s="359"/>
      <c r="Q294" s="359"/>
      <c r="R294" s="359"/>
      <c r="S294" s="359"/>
      <c r="T294" s="359"/>
      <c r="U294" s="359"/>
      <c r="V294" s="359"/>
      <c r="W294" s="337">
        <f t="shared" ref="W294:W313" si="407">SUM(E294:V294)</f>
        <v>0</v>
      </c>
      <c r="X294" s="359"/>
      <c r="Y294" s="359"/>
      <c r="Z294" s="359"/>
      <c r="AA294" s="359"/>
      <c r="AB294" s="359"/>
      <c r="AC294" s="359"/>
      <c r="AD294" s="359"/>
      <c r="AE294" s="359"/>
      <c r="AF294" s="359"/>
      <c r="AG294" s="359"/>
      <c r="AH294" s="359"/>
      <c r="AI294" s="359"/>
      <c r="AJ294" s="359"/>
      <c r="AK294" s="359"/>
      <c r="AL294" s="359"/>
      <c r="AM294" s="359"/>
      <c r="AN294" s="359"/>
      <c r="AO294" s="337">
        <f t="shared" ref="AO294:AO313" si="408">SUM(X294:AN294)</f>
        <v>0</v>
      </c>
      <c r="AP294" s="325">
        <f t="shared" si="405"/>
        <v>0</v>
      </c>
      <c r="AQ294" s="360"/>
      <c r="AR294" s="352">
        <f t="shared" si="406"/>
        <v>0</v>
      </c>
    </row>
    <row r="295" spans="1:44">
      <c r="A295" s="308"/>
      <c r="B295" s="309"/>
      <c r="C295" s="324" t="s">
        <v>774</v>
      </c>
      <c r="D295" s="325"/>
      <c r="E295" s="359"/>
      <c r="F295" s="359"/>
      <c r="G295" s="359"/>
      <c r="H295" s="359"/>
      <c r="I295" s="359"/>
      <c r="J295" s="359"/>
      <c r="K295" s="359"/>
      <c r="L295" s="359"/>
      <c r="M295" s="359"/>
      <c r="N295" s="359"/>
      <c r="O295" s="359"/>
      <c r="P295" s="359"/>
      <c r="Q295" s="359"/>
      <c r="R295" s="359"/>
      <c r="S295" s="359"/>
      <c r="T295" s="359"/>
      <c r="U295" s="359"/>
      <c r="V295" s="359"/>
      <c r="W295" s="337">
        <f t="shared" si="407"/>
        <v>0</v>
      </c>
      <c r="X295" s="359"/>
      <c r="Y295" s="359"/>
      <c r="Z295" s="359"/>
      <c r="AA295" s="359"/>
      <c r="AB295" s="359"/>
      <c r="AC295" s="359"/>
      <c r="AD295" s="359"/>
      <c r="AE295" s="359"/>
      <c r="AF295" s="359"/>
      <c r="AG295" s="359"/>
      <c r="AH295" s="359"/>
      <c r="AI295" s="359"/>
      <c r="AJ295" s="359"/>
      <c r="AK295" s="359"/>
      <c r="AL295" s="359"/>
      <c r="AM295" s="359"/>
      <c r="AN295" s="359"/>
      <c r="AO295" s="337">
        <f t="shared" si="408"/>
        <v>0</v>
      </c>
      <c r="AP295" s="325">
        <f t="shared" si="405"/>
        <v>0</v>
      </c>
      <c r="AQ295" s="360"/>
      <c r="AR295" s="352">
        <f t="shared" si="406"/>
        <v>0</v>
      </c>
    </row>
    <row r="296" spans="1:44">
      <c r="A296" s="308"/>
      <c r="B296" s="309"/>
      <c r="C296" s="324" t="s">
        <v>778</v>
      </c>
      <c r="D296" s="325"/>
      <c r="E296" s="359"/>
      <c r="F296" s="359"/>
      <c r="G296" s="359"/>
      <c r="H296" s="359"/>
      <c r="I296" s="359"/>
      <c r="J296" s="359"/>
      <c r="K296" s="359"/>
      <c r="L296" s="359"/>
      <c r="M296" s="359"/>
      <c r="N296" s="359"/>
      <c r="O296" s="359"/>
      <c r="P296" s="359"/>
      <c r="Q296" s="359"/>
      <c r="R296" s="359"/>
      <c r="S296" s="359"/>
      <c r="T296" s="359"/>
      <c r="U296" s="359"/>
      <c r="V296" s="359"/>
      <c r="W296" s="337">
        <f t="shared" si="407"/>
        <v>0</v>
      </c>
      <c r="X296" s="359"/>
      <c r="Y296" s="359"/>
      <c r="Z296" s="359"/>
      <c r="AA296" s="359"/>
      <c r="AB296" s="359"/>
      <c r="AC296" s="359"/>
      <c r="AD296" s="359"/>
      <c r="AE296" s="359"/>
      <c r="AF296" s="359"/>
      <c r="AG296" s="359"/>
      <c r="AH296" s="359"/>
      <c r="AI296" s="359"/>
      <c r="AJ296" s="359"/>
      <c r="AK296" s="359"/>
      <c r="AL296" s="359"/>
      <c r="AM296" s="359"/>
      <c r="AN296" s="359"/>
      <c r="AO296" s="337">
        <f t="shared" si="408"/>
        <v>0</v>
      </c>
      <c r="AP296" s="325">
        <f t="shared" si="405"/>
        <v>0</v>
      </c>
      <c r="AQ296" s="360"/>
      <c r="AR296" s="352">
        <f t="shared" si="406"/>
        <v>0</v>
      </c>
    </row>
    <row r="297" spans="1:44">
      <c r="A297" s="308"/>
      <c r="B297" s="309"/>
      <c r="C297" s="324" t="s">
        <v>782</v>
      </c>
      <c r="D297" s="325"/>
      <c r="E297" s="359"/>
      <c r="F297" s="359"/>
      <c r="G297" s="359"/>
      <c r="H297" s="359"/>
      <c r="I297" s="359"/>
      <c r="J297" s="359"/>
      <c r="K297" s="359"/>
      <c r="L297" s="359"/>
      <c r="M297" s="359"/>
      <c r="N297" s="359"/>
      <c r="O297" s="359"/>
      <c r="P297" s="359"/>
      <c r="Q297" s="359"/>
      <c r="R297" s="359"/>
      <c r="S297" s="359"/>
      <c r="T297" s="359"/>
      <c r="U297" s="359"/>
      <c r="V297" s="359"/>
      <c r="W297" s="337">
        <f t="shared" si="407"/>
        <v>0</v>
      </c>
      <c r="X297" s="359"/>
      <c r="Y297" s="359"/>
      <c r="Z297" s="359"/>
      <c r="AA297" s="359"/>
      <c r="AB297" s="359"/>
      <c r="AC297" s="359"/>
      <c r="AD297" s="359"/>
      <c r="AE297" s="359"/>
      <c r="AF297" s="359"/>
      <c r="AG297" s="359"/>
      <c r="AH297" s="359"/>
      <c r="AI297" s="359"/>
      <c r="AJ297" s="359"/>
      <c r="AK297" s="359"/>
      <c r="AL297" s="359"/>
      <c r="AM297" s="359"/>
      <c r="AN297" s="359"/>
      <c r="AO297" s="337">
        <f t="shared" si="408"/>
        <v>0</v>
      </c>
      <c r="AP297" s="325">
        <f t="shared" si="405"/>
        <v>0</v>
      </c>
      <c r="AQ297" s="360"/>
      <c r="AR297" s="352">
        <f t="shared" si="406"/>
        <v>0</v>
      </c>
    </row>
    <row r="298" spans="1:44">
      <c r="A298" s="308"/>
      <c r="B298" s="309"/>
      <c r="C298" s="324" t="s">
        <v>786</v>
      </c>
      <c r="D298" s="325"/>
      <c r="E298" s="359"/>
      <c r="F298" s="359"/>
      <c r="G298" s="359"/>
      <c r="H298" s="359"/>
      <c r="I298" s="359"/>
      <c r="J298" s="359"/>
      <c r="K298" s="359"/>
      <c r="L298" s="359"/>
      <c r="M298" s="359"/>
      <c r="N298" s="359"/>
      <c r="O298" s="359"/>
      <c r="P298" s="359"/>
      <c r="Q298" s="359"/>
      <c r="R298" s="359"/>
      <c r="S298" s="359"/>
      <c r="T298" s="359"/>
      <c r="U298" s="359"/>
      <c r="V298" s="359"/>
      <c r="W298" s="337">
        <f t="shared" si="407"/>
        <v>0</v>
      </c>
      <c r="X298" s="359"/>
      <c r="Y298" s="359"/>
      <c r="Z298" s="359"/>
      <c r="AA298" s="359"/>
      <c r="AB298" s="359"/>
      <c r="AC298" s="359"/>
      <c r="AD298" s="359"/>
      <c r="AE298" s="359"/>
      <c r="AF298" s="359"/>
      <c r="AG298" s="359"/>
      <c r="AH298" s="359"/>
      <c r="AI298" s="359"/>
      <c r="AJ298" s="359"/>
      <c r="AK298" s="359"/>
      <c r="AL298" s="359"/>
      <c r="AM298" s="359"/>
      <c r="AN298" s="359"/>
      <c r="AO298" s="337">
        <f t="shared" si="408"/>
        <v>0</v>
      </c>
      <c r="AP298" s="325">
        <f t="shared" si="405"/>
        <v>0</v>
      </c>
      <c r="AQ298" s="360"/>
      <c r="AR298" s="352">
        <f t="shared" si="406"/>
        <v>0</v>
      </c>
    </row>
    <row r="299" spans="1:44">
      <c r="A299" s="308"/>
      <c r="B299" s="309"/>
      <c r="C299" s="324" t="s">
        <v>790</v>
      </c>
      <c r="D299" s="325"/>
      <c r="E299" s="359"/>
      <c r="F299" s="359"/>
      <c r="G299" s="359"/>
      <c r="H299" s="359"/>
      <c r="I299" s="359"/>
      <c r="J299" s="359"/>
      <c r="K299" s="359"/>
      <c r="L299" s="359"/>
      <c r="M299" s="359"/>
      <c r="N299" s="359"/>
      <c r="O299" s="359"/>
      <c r="P299" s="359"/>
      <c r="Q299" s="359"/>
      <c r="R299" s="359"/>
      <c r="S299" s="359"/>
      <c r="T299" s="359"/>
      <c r="U299" s="359"/>
      <c r="V299" s="359"/>
      <c r="W299" s="337">
        <f t="shared" si="407"/>
        <v>0</v>
      </c>
      <c r="X299" s="359"/>
      <c r="Y299" s="359"/>
      <c r="Z299" s="359"/>
      <c r="AA299" s="359"/>
      <c r="AB299" s="359"/>
      <c r="AC299" s="359"/>
      <c r="AD299" s="359"/>
      <c r="AE299" s="359"/>
      <c r="AF299" s="359"/>
      <c r="AG299" s="359"/>
      <c r="AH299" s="359"/>
      <c r="AI299" s="359"/>
      <c r="AJ299" s="359"/>
      <c r="AK299" s="359"/>
      <c r="AL299" s="359"/>
      <c r="AM299" s="359"/>
      <c r="AN299" s="359"/>
      <c r="AO299" s="337">
        <f t="shared" si="408"/>
        <v>0</v>
      </c>
      <c r="AP299" s="325">
        <f t="shared" si="405"/>
        <v>0</v>
      </c>
      <c r="AQ299" s="360"/>
      <c r="AR299" s="352">
        <f t="shared" si="406"/>
        <v>0</v>
      </c>
    </row>
    <row r="300" spans="1:44">
      <c r="A300" s="308"/>
      <c r="B300" s="309"/>
      <c r="C300" s="324" t="s">
        <v>794</v>
      </c>
      <c r="D300" s="325"/>
      <c r="E300" s="359"/>
      <c r="F300" s="359"/>
      <c r="G300" s="359"/>
      <c r="H300" s="359"/>
      <c r="I300" s="359"/>
      <c r="J300" s="359"/>
      <c r="K300" s="359"/>
      <c r="L300" s="359"/>
      <c r="M300" s="359"/>
      <c r="N300" s="359"/>
      <c r="O300" s="359"/>
      <c r="P300" s="359"/>
      <c r="Q300" s="359"/>
      <c r="R300" s="359"/>
      <c r="S300" s="359"/>
      <c r="T300" s="359"/>
      <c r="U300" s="359"/>
      <c r="V300" s="359"/>
      <c r="W300" s="337">
        <f t="shared" si="407"/>
        <v>0</v>
      </c>
      <c r="X300" s="359"/>
      <c r="Y300" s="359"/>
      <c r="Z300" s="359"/>
      <c r="AA300" s="359"/>
      <c r="AB300" s="359"/>
      <c r="AC300" s="359"/>
      <c r="AD300" s="359"/>
      <c r="AE300" s="359"/>
      <c r="AF300" s="359"/>
      <c r="AG300" s="359"/>
      <c r="AH300" s="359"/>
      <c r="AI300" s="359"/>
      <c r="AJ300" s="359"/>
      <c r="AK300" s="359"/>
      <c r="AL300" s="359"/>
      <c r="AM300" s="359"/>
      <c r="AN300" s="359"/>
      <c r="AO300" s="337">
        <f t="shared" si="408"/>
        <v>0</v>
      </c>
      <c r="AP300" s="325">
        <f t="shared" si="405"/>
        <v>0</v>
      </c>
      <c r="AQ300" s="360"/>
      <c r="AR300" s="352">
        <f t="shared" si="406"/>
        <v>0</v>
      </c>
    </row>
    <row r="301" spans="1:44">
      <c r="A301" s="308"/>
      <c r="B301" s="309"/>
      <c r="C301" s="324" t="s">
        <v>1011</v>
      </c>
      <c r="D301" s="325"/>
      <c r="E301" s="359"/>
      <c r="F301" s="359"/>
      <c r="G301" s="359"/>
      <c r="H301" s="359"/>
      <c r="I301" s="359"/>
      <c r="J301" s="359"/>
      <c r="K301" s="359"/>
      <c r="L301" s="359"/>
      <c r="M301" s="359"/>
      <c r="N301" s="359"/>
      <c r="O301" s="359"/>
      <c r="P301" s="359"/>
      <c r="Q301" s="359"/>
      <c r="R301" s="359"/>
      <c r="S301" s="359"/>
      <c r="T301" s="359"/>
      <c r="U301" s="359"/>
      <c r="V301" s="359"/>
      <c r="W301" s="337">
        <f t="shared" si="407"/>
        <v>0</v>
      </c>
      <c r="X301" s="359"/>
      <c r="Y301" s="359"/>
      <c r="Z301" s="359"/>
      <c r="AA301" s="359"/>
      <c r="AB301" s="359"/>
      <c r="AC301" s="359"/>
      <c r="AD301" s="359"/>
      <c r="AE301" s="359"/>
      <c r="AF301" s="359"/>
      <c r="AG301" s="359"/>
      <c r="AH301" s="359"/>
      <c r="AI301" s="359"/>
      <c r="AJ301" s="359"/>
      <c r="AK301" s="359"/>
      <c r="AL301" s="359"/>
      <c r="AM301" s="359"/>
      <c r="AN301" s="359"/>
      <c r="AO301" s="337">
        <f t="shared" si="408"/>
        <v>0</v>
      </c>
      <c r="AP301" s="325">
        <f t="shared" si="405"/>
        <v>0</v>
      </c>
      <c r="AQ301" s="360"/>
      <c r="AR301" s="352">
        <f t="shared" si="406"/>
        <v>0</v>
      </c>
    </row>
    <row r="302" spans="1:44">
      <c r="A302" s="308"/>
      <c r="B302" s="309"/>
      <c r="C302" s="324" t="s">
        <v>798</v>
      </c>
      <c r="D302" s="325"/>
      <c r="E302" s="359"/>
      <c r="F302" s="359"/>
      <c r="G302" s="359"/>
      <c r="H302" s="359"/>
      <c r="I302" s="359"/>
      <c r="J302" s="359"/>
      <c r="K302" s="359"/>
      <c r="L302" s="359"/>
      <c r="M302" s="359"/>
      <c r="N302" s="359"/>
      <c r="O302" s="359"/>
      <c r="P302" s="359"/>
      <c r="Q302" s="359"/>
      <c r="R302" s="359"/>
      <c r="S302" s="359"/>
      <c r="T302" s="359"/>
      <c r="U302" s="359"/>
      <c r="V302" s="359"/>
      <c r="W302" s="337">
        <f t="shared" si="407"/>
        <v>0</v>
      </c>
      <c r="X302" s="359"/>
      <c r="Y302" s="359"/>
      <c r="Z302" s="359"/>
      <c r="AA302" s="359"/>
      <c r="AB302" s="359"/>
      <c r="AC302" s="359"/>
      <c r="AD302" s="359"/>
      <c r="AE302" s="359"/>
      <c r="AF302" s="359"/>
      <c r="AG302" s="359"/>
      <c r="AH302" s="359"/>
      <c r="AI302" s="359"/>
      <c r="AJ302" s="359"/>
      <c r="AK302" s="359"/>
      <c r="AL302" s="359"/>
      <c r="AM302" s="359"/>
      <c r="AN302" s="359"/>
      <c r="AO302" s="337">
        <f t="shared" si="408"/>
        <v>0</v>
      </c>
      <c r="AP302" s="325">
        <f t="shared" si="405"/>
        <v>0</v>
      </c>
      <c r="AQ302" s="360"/>
      <c r="AR302" s="352">
        <f t="shared" si="406"/>
        <v>0</v>
      </c>
    </row>
    <row r="303" spans="1:44">
      <c r="A303" s="308"/>
      <c r="B303" s="309"/>
      <c r="C303" s="324" t="s">
        <v>802</v>
      </c>
      <c r="D303" s="325"/>
      <c r="E303" s="359"/>
      <c r="F303" s="359"/>
      <c r="G303" s="359"/>
      <c r="H303" s="359"/>
      <c r="I303" s="359"/>
      <c r="J303" s="359"/>
      <c r="K303" s="359"/>
      <c r="L303" s="359"/>
      <c r="M303" s="359"/>
      <c r="N303" s="359"/>
      <c r="O303" s="359"/>
      <c r="P303" s="359"/>
      <c r="Q303" s="359"/>
      <c r="R303" s="359"/>
      <c r="S303" s="359"/>
      <c r="T303" s="359"/>
      <c r="U303" s="359"/>
      <c r="V303" s="359"/>
      <c r="W303" s="337">
        <f t="shared" si="407"/>
        <v>0</v>
      </c>
      <c r="X303" s="359"/>
      <c r="Y303" s="359"/>
      <c r="Z303" s="359"/>
      <c r="AA303" s="359"/>
      <c r="AB303" s="359"/>
      <c r="AC303" s="359"/>
      <c r="AD303" s="359"/>
      <c r="AE303" s="359"/>
      <c r="AF303" s="359"/>
      <c r="AG303" s="359"/>
      <c r="AH303" s="359"/>
      <c r="AI303" s="359"/>
      <c r="AJ303" s="359"/>
      <c r="AK303" s="359"/>
      <c r="AL303" s="359"/>
      <c r="AM303" s="359"/>
      <c r="AN303" s="359"/>
      <c r="AO303" s="337">
        <f t="shared" si="408"/>
        <v>0</v>
      </c>
      <c r="AP303" s="325">
        <f t="shared" si="405"/>
        <v>0</v>
      </c>
      <c r="AQ303" s="360"/>
      <c r="AR303" s="352">
        <f t="shared" si="406"/>
        <v>0</v>
      </c>
    </row>
    <row r="304" spans="1:44">
      <c r="A304" s="308"/>
      <c r="B304" s="309"/>
      <c r="C304" s="324" t="s">
        <v>1012</v>
      </c>
      <c r="D304" s="325"/>
      <c r="E304" s="359"/>
      <c r="F304" s="359"/>
      <c r="G304" s="359"/>
      <c r="H304" s="359"/>
      <c r="I304" s="359"/>
      <c r="J304" s="359"/>
      <c r="K304" s="359"/>
      <c r="L304" s="359"/>
      <c r="M304" s="359"/>
      <c r="N304" s="359"/>
      <c r="O304" s="359"/>
      <c r="P304" s="359"/>
      <c r="Q304" s="359"/>
      <c r="R304" s="359"/>
      <c r="S304" s="359"/>
      <c r="T304" s="359"/>
      <c r="U304" s="359"/>
      <c r="V304" s="359"/>
      <c r="W304" s="337">
        <f t="shared" si="407"/>
        <v>0</v>
      </c>
      <c r="X304" s="359"/>
      <c r="Y304" s="359"/>
      <c r="Z304" s="359"/>
      <c r="AA304" s="359"/>
      <c r="AB304" s="359"/>
      <c r="AC304" s="359"/>
      <c r="AD304" s="359"/>
      <c r="AE304" s="359"/>
      <c r="AF304" s="359"/>
      <c r="AG304" s="359"/>
      <c r="AH304" s="359"/>
      <c r="AI304" s="359"/>
      <c r="AJ304" s="359"/>
      <c r="AK304" s="359"/>
      <c r="AL304" s="359"/>
      <c r="AM304" s="359"/>
      <c r="AN304" s="359"/>
      <c r="AO304" s="337">
        <f t="shared" si="408"/>
        <v>0</v>
      </c>
      <c r="AP304" s="325">
        <f t="shared" si="405"/>
        <v>0</v>
      </c>
      <c r="AQ304" s="360"/>
      <c r="AR304" s="352">
        <f t="shared" si="406"/>
        <v>0</v>
      </c>
    </row>
    <row r="305" spans="1:44">
      <c r="A305" s="308"/>
      <c r="B305" s="309"/>
      <c r="C305" s="324" t="s">
        <v>1013</v>
      </c>
      <c r="D305" s="325"/>
      <c r="E305" s="359"/>
      <c r="F305" s="359"/>
      <c r="G305" s="359"/>
      <c r="H305" s="359"/>
      <c r="I305" s="359"/>
      <c r="J305" s="359"/>
      <c r="K305" s="359"/>
      <c r="L305" s="359"/>
      <c r="M305" s="359"/>
      <c r="N305" s="359"/>
      <c r="O305" s="359"/>
      <c r="P305" s="359"/>
      <c r="Q305" s="359"/>
      <c r="R305" s="359"/>
      <c r="S305" s="359"/>
      <c r="T305" s="359"/>
      <c r="U305" s="359"/>
      <c r="V305" s="359"/>
      <c r="W305" s="337">
        <f t="shared" si="407"/>
        <v>0</v>
      </c>
      <c r="X305" s="359"/>
      <c r="Y305" s="359"/>
      <c r="Z305" s="359"/>
      <c r="AA305" s="359"/>
      <c r="AB305" s="359"/>
      <c r="AC305" s="359"/>
      <c r="AD305" s="359"/>
      <c r="AE305" s="359"/>
      <c r="AF305" s="359"/>
      <c r="AG305" s="359"/>
      <c r="AH305" s="359"/>
      <c r="AI305" s="359"/>
      <c r="AJ305" s="359"/>
      <c r="AK305" s="359"/>
      <c r="AL305" s="359"/>
      <c r="AM305" s="359"/>
      <c r="AN305" s="359"/>
      <c r="AO305" s="337">
        <f t="shared" si="408"/>
        <v>0</v>
      </c>
      <c r="AP305" s="325">
        <f t="shared" si="405"/>
        <v>0</v>
      </c>
      <c r="AQ305" s="360"/>
      <c r="AR305" s="352">
        <f t="shared" si="406"/>
        <v>0</v>
      </c>
    </row>
    <row r="306" spans="1:44">
      <c r="A306" s="308"/>
      <c r="B306" s="309"/>
      <c r="C306" s="324" t="s">
        <v>1014</v>
      </c>
      <c r="D306" s="325"/>
      <c r="E306" s="359"/>
      <c r="F306" s="359"/>
      <c r="G306" s="359"/>
      <c r="H306" s="359"/>
      <c r="I306" s="359"/>
      <c r="J306" s="359"/>
      <c r="K306" s="359"/>
      <c r="L306" s="359"/>
      <c r="M306" s="359"/>
      <c r="N306" s="359"/>
      <c r="O306" s="359"/>
      <c r="P306" s="359"/>
      <c r="Q306" s="359"/>
      <c r="R306" s="359"/>
      <c r="S306" s="359"/>
      <c r="T306" s="359"/>
      <c r="U306" s="359"/>
      <c r="V306" s="359"/>
      <c r="W306" s="337">
        <f t="shared" si="407"/>
        <v>0</v>
      </c>
      <c r="X306" s="359"/>
      <c r="Y306" s="359"/>
      <c r="Z306" s="359"/>
      <c r="AA306" s="359"/>
      <c r="AB306" s="359"/>
      <c r="AC306" s="359"/>
      <c r="AD306" s="359"/>
      <c r="AE306" s="359"/>
      <c r="AF306" s="359"/>
      <c r="AG306" s="359"/>
      <c r="AH306" s="359"/>
      <c r="AI306" s="359"/>
      <c r="AJ306" s="359"/>
      <c r="AK306" s="359"/>
      <c r="AL306" s="359"/>
      <c r="AM306" s="359"/>
      <c r="AN306" s="359"/>
      <c r="AO306" s="337">
        <f t="shared" si="408"/>
        <v>0</v>
      </c>
      <c r="AP306" s="325">
        <f t="shared" si="405"/>
        <v>0</v>
      </c>
      <c r="AQ306" s="360"/>
      <c r="AR306" s="352">
        <f t="shared" si="406"/>
        <v>0</v>
      </c>
    </row>
    <row r="307" spans="1:44">
      <c r="A307" s="308"/>
      <c r="B307" s="309"/>
      <c r="C307" s="324" t="s">
        <v>808</v>
      </c>
      <c r="D307" s="325"/>
      <c r="E307" s="359"/>
      <c r="F307" s="359"/>
      <c r="G307" s="359"/>
      <c r="H307" s="359"/>
      <c r="I307" s="359"/>
      <c r="J307" s="359"/>
      <c r="K307" s="359"/>
      <c r="L307" s="359"/>
      <c r="M307" s="359"/>
      <c r="N307" s="359"/>
      <c r="O307" s="359"/>
      <c r="P307" s="359"/>
      <c r="Q307" s="359"/>
      <c r="R307" s="359"/>
      <c r="S307" s="359"/>
      <c r="T307" s="359"/>
      <c r="U307" s="359"/>
      <c r="V307" s="359"/>
      <c r="W307" s="337">
        <f t="shared" si="407"/>
        <v>0</v>
      </c>
      <c r="X307" s="359"/>
      <c r="Y307" s="359"/>
      <c r="Z307" s="359"/>
      <c r="AA307" s="359"/>
      <c r="AB307" s="359"/>
      <c r="AC307" s="359"/>
      <c r="AD307" s="359"/>
      <c r="AE307" s="359"/>
      <c r="AF307" s="359"/>
      <c r="AG307" s="359"/>
      <c r="AH307" s="359"/>
      <c r="AI307" s="359"/>
      <c r="AJ307" s="359"/>
      <c r="AK307" s="359"/>
      <c r="AL307" s="359"/>
      <c r="AM307" s="359"/>
      <c r="AN307" s="359"/>
      <c r="AO307" s="337">
        <f t="shared" si="408"/>
        <v>0</v>
      </c>
      <c r="AP307" s="325">
        <f t="shared" si="405"/>
        <v>0</v>
      </c>
      <c r="AQ307" s="360"/>
      <c r="AR307" s="352">
        <f t="shared" si="406"/>
        <v>0</v>
      </c>
    </row>
    <row r="308" spans="1:44">
      <c r="A308" s="308"/>
      <c r="B308" s="309"/>
      <c r="C308" s="324" t="s">
        <v>1015</v>
      </c>
      <c r="D308" s="325"/>
      <c r="E308" s="359"/>
      <c r="F308" s="359"/>
      <c r="G308" s="359"/>
      <c r="H308" s="359"/>
      <c r="I308" s="359"/>
      <c r="J308" s="359"/>
      <c r="K308" s="359"/>
      <c r="L308" s="359"/>
      <c r="M308" s="359"/>
      <c r="N308" s="359"/>
      <c r="O308" s="359"/>
      <c r="P308" s="359"/>
      <c r="Q308" s="359"/>
      <c r="R308" s="359"/>
      <c r="S308" s="359"/>
      <c r="T308" s="359"/>
      <c r="U308" s="359"/>
      <c r="V308" s="359"/>
      <c r="W308" s="337">
        <f t="shared" si="407"/>
        <v>0</v>
      </c>
      <c r="X308" s="359"/>
      <c r="Y308" s="359"/>
      <c r="Z308" s="359"/>
      <c r="AA308" s="359"/>
      <c r="AB308" s="359"/>
      <c r="AC308" s="359"/>
      <c r="AD308" s="359"/>
      <c r="AE308" s="359"/>
      <c r="AF308" s="359"/>
      <c r="AG308" s="359"/>
      <c r="AH308" s="359"/>
      <c r="AI308" s="359"/>
      <c r="AJ308" s="359"/>
      <c r="AK308" s="359"/>
      <c r="AL308" s="359"/>
      <c r="AM308" s="359"/>
      <c r="AN308" s="359"/>
      <c r="AO308" s="337">
        <f t="shared" si="408"/>
        <v>0</v>
      </c>
      <c r="AP308" s="325">
        <f t="shared" si="405"/>
        <v>0</v>
      </c>
      <c r="AQ308" s="360"/>
      <c r="AR308" s="352">
        <f t="shared" si="406"/>
        <v>0</v>
      </c>
    </row>
    <row r="309" spans="1:44">
      <c r="A309" s="308"/>
      <c r="B309" s="309"/>
      <c r="C309" s="324" t="s">
        <v>1016</v>
      </c>
      <c r="D309" s="325"/>
      <c r="E309" s="359"/>
      <c r="F309" s="359"/>
      <c r="G309" s="359"/>
      <c r="H309" s="359"/>
      <c r="I309" s="359"/>
      <c r="J309" s="359"/>
      <c r="K309" s="359"/>
      <c r="L309" s="359"/>
      <c r="M309" s="359"/>
      <c r="N309" s="359"/>
      <c r="O309" s="359"/>
      <c r="P309" s="359"/>
      <c r="Q309" s="359"/>
      <c r="R309" s="359"/>
      <c r="S309" s="359"/>
      <c r="T309" s="359"/>
      <c r="U309" s="359"/>
      <c r="V309" s="359"/>
      <c r="W309" s="337">
        <f t="shared" si="407"/>
        <v>0</v>
      </c>
      <c r="X309" s="359"/>
      <c r="Y309" s="359"/>
      <c r="Z309" s="359"/>
      <c r="AA309" s="359"/>
      <c r="AB309" s="359"/>
      <c r="AC309" s="359"/>
      <c r="AD309" s="359"/>
      <c r="AE309" s="359"/>
      <c r="AF309" s="359"/>
      <c r="AG309" s="359"/>
      <c r="AH309" s="359"/>
      <c r="AI309" s="359"/>
      <c r="AJ309" s="359"/>
      <c r="AK309" s="359"/>
      <c r="AL309" s="359"/>
      <c r="AM309" s="359"/>
      <c r="AN309" s="359"/>
      <c r="AO309" s="337">
        <f t="shared" si="408"/>
        <v>0</v>
      </c>
      <c r="AP309" s="325">
        <f t="shared" si="405"/>
        <v>0</v>
      </c>
      <c r="AQ309" s="360"/>
      <c r="AR309" s="352">
        <f t="shared" si="406"/>
        <v>0</v>
      </c>
    </row>
    <row r="310" spans="1:44">
      <c r="A310" s="308"/>
      <c r="B310" s="309"/>
      <c r="C310" s="324" t="s">
        <v>812</v>
      </c>
      <c r="D310" s="325"/>
      <c r="E310" s="359"/>
      <c r="F310" s="359"/>
      <c r="G310" s="359"/>
      <c r="H310" s="359"/>
      <c r="I310" s="359"/>
      <c r="J310" s="359"/>
      <c r="K310" s="359"/>
      <c r="L310" s="359"/>
      <c r="M310" s="359"/>
      <c r="N310" s="359"/>
      <c r="O310" s="359"/>
      <c r="P310" s="359"/>
      <c r="Q310" s="359"/>
      <c r="R310" s="359"/>
      <c r="S310" s="359"/>
      <c r="T310" s="359"/>
      <c r="U310" s="359"/>
      <c r="V310" s="359"/>
      <c r="W310" s="337">
        <f t="shared" si="407"/>
        <v>0</v>
      </c>
      <c r="X310" s="359"/>
      <c r="Y310" s="359"/>
      <c r="Z310" s="359"/>
      <c r="AA310" s="359"/>
      <c r="AB310" s="359"/>
      <c r="AC310" s="359"/>
      <c r="AD310" s="359"/>
      <c r="AE310" s="359"/>
      <c r="AF310" s="359"/>
      <c r="AG310" s="359"/>
      <c r="AH310" s="359"/>
      <c r="AI310" s="359"/>
      <c r="AJ310" s="359"/>
      <c r="AK310" s="359"/>
      <c r="AL310" s="359"/>
      <c r="AM310" s="359"/>
      <c r="AN310" s="359"/>
      <c r="AO310" s="337">
        <f t="shared" si="408"/>
        <v>0</v>
      </c>
      <c r="AP310" s="325">
        <f t="shared" si="405"/>
        <v>0</v>
      </c>
      <c r="AQ310" s="360"/>
      <c r="AR310" s="352">
        <f t="shared" si="406"/>
        <v>0</v>
      </c>
    </row>
    <row r="311" spans="1:44">
      <c r="A311" s="308"/>
      <c r="B311" s="309"/>
      <c r="C311" s="324" t="s">
        <v>816</v>
      </c>
      <c r="D311" s="325"/>
      <c r="E311" s="359"/>
      <c r="F311" s="359"/>
      <c r="G311" s="359"/>
      <c r="H311" s="359"/>
      <c r="I311" s="359"/>
      <c r="J311" s="359"/>
      <c r="K311" s="359"/>
      <c r="L311" s="359"/>
      <c r="M311" s="359"/>
      <c r="N311" s="359"/>
      <c r="O311" s="359"/>
      <c r="P311" s="359"/>
      <c r="Q311" s="359"/>
      <c r="R311" s="359"/>
      <c r="S311" s="359"/>
      <c r="T311" s="359"/>
      <c r="U311" s="359"/>
      <c r="V311" s="359"/>
      <c r="W311" s="337">
        <f t="shared" si="407"/>
        <v>0</v>
      </c>
      <c r="X311" s="359"/>
      <c r="Y311" s="359"/>
      <c r="Z311" s="359"/>
      <c r="AA311" s="359"/>
      <c r="AB311" s="359"/>
      <c r="AC311" s="359"/>
      <c r="AD311" s="359"/>
      <c r="AE311" s="359"/>
      <c r="AF311" s="359"/>
      <c r="AG311" s="359"/>
      <c r="AH311" s="359"/>
      <c r="AI311" s="359"/>
      <c r="AJ311" s="359"/>
      <c r="AK311" s="359"/>
      <c r="AL311" s="359"/>
      <c r="AM311" s="359"/>
      <c r="AN311" s="359"/>
      <c r="AO311" s="337">
        <f t="shared" si="408"/>
        <v>0</v>
      </c>
      <c r="AP311" s="325">
        <f t="shared" si="405"/>
        <v>0</v>
      </c>
      <c r="AQ311" s="360"/>
      <c r="AR311" s="352">
        <f t="shared" si="406"/>
        <v>0</v>
      </c>
    </row>
    <row r="312" spans="1:44">
      <c r="A312" s="308"/>
      <c r="B312" s="309"/>
      <c r="C312" s="324" t="s">
        <v>820</v>
      </c>
      <c r="D312" s="325"/>
      <c r="E312" s="359"/>
      <c r="F312" s="359"/>
      <c r="G312" s="359"/>
      <c r="H312" s="359"/>
      <c r="I312" s="359"/>
      <c r="J312" s="359"/>
      <c r="K312" s="359"/>
      <c r="L312" s="359"/>
      <c r="M312" s="359"/>
      <c r="N312" s="359"/>
      <c r="O312" s="359"/>
      <c r="P312" s="359"/>
      <c r="Q312" s="359"/>
      <c r="R312" s="359"/>
      <c r="S312" s="359"/>
      <c r="T312" s="359"/>
      <c r="U312" s="359"/>
      <c r="V312" s="359"/>
      <c r="W312" s="337">
        <f t="shared" si="407"/>
        <v>0</v>
      </c>
      <c r="X312" s="359"/>
      <c r="Y312" s="359"/>
      <c r="Z312" s="359"/>
      <c r="AA312" s="359"/>
      <c r="AB312" s="359"/>
      <c r="AC312" s="359"/>
      <c r="AD312" s="359"/>
      <c r="AE312" s="359"/>
      <c r="AF312" s="359"/>
      <c r="AG312" s="359"/>
      <c r="AH312" s="359"/>
      <c r="AI312" s="359"/>
      <c r="AJ312" s="359"/>
      <c r="AK312" s="359"/>
      <c r="AL312" s="359"/>
      <c r="AM312" s="359"/>
      <c r="AN312" s="359"/>
      <c r="AO312" s="337">
        <f t="shared" si="408"/>
        <v>0</v>
      </c>
      <c r="AP312" s="325">
        <f t="shared" si="405"/>
        <v>0</v>
      </c>
      <c r="AQ312" s="360"/>
      <c r="AR312" s="352">
        <f t="shared" si="406"/>
        <v>0</v>
      </c>
    </row>
    <row r="313" spans="1:44">
      <c r="A313" s="308"/>
      <c r="B313" s="309"/>
      <c r="C313" s="324" t="s">
        <v>828</v>
      </c>
      <c r="D313" s="325"/>
      <c r="E313" s="359"/>
      <c r="F313" s="359"/>
      <c r="G313" s="359"/>
      <c r="H313" s="359"/>
      <c r="I313" s="359"/>
      <c r="J313" s="359"/>
      <c r="K313" s="359"/>
      <c r="L313" s="359"/>
      <c r="M313" s="359"/>
      <c r="N313" s="359"/>
      <c r="O313" s="359"/>
      <c r="P313" s="359"/>
      <c r="Q313" s="359"/>
      <c r="R313" s="359"/>
      <c r="S313" s="359"/>
      <c r="T313" s="359"/>
      <c r="U313" s="359"/>
      <c r="V313" s="359"/>
      <c r="W313" s="337">
        <f t="shared" si="407"/>
        <v>0</v>
      </c>
      <c r="X313" s="359"/>
      <c r="Y313" s="359"/>
      <c r="Z313" s="359"/>
      <c r="AA313" s="359"/>
      <c r="AB313" s="359"/>
      <c r="AC313" s="359"/>
      <c r="AD313" s="359"/>
      <c r="AE313" s="359"/>
      <c r="AF313" s="359"/>
      <c r="AG313" s="359"/>
      <c r="AH313" s="359"/>
      <c r="AI313" s="359"/>
      <c r="AJ313" s="359"/>
      <c r="AK313" s="359"/>
      <c r="AL313" s="359"/>
      <c r="AM313" s="359"/>
      <c r="AN313" s="359"/>
      <c r="AO313" s="337">
        <f t="shared" si="408"/>
        <v>0</v>
      </c>
      <c r="AP313" s="325">
        <f t="shared" si="405"/>
        <v>0</v>
      </c>
      <c r="AQ313" s="360"/>
      <c r="AR313" s="352">
        <f t="shared" si="406"/>
        <v>0</v>
      </c>
    </row>
    <row r="314" spans="1:44">
      <c r="A314" s="308"/>
      <c r="B314" s="309"/>
      <c r="C314" s="322" t="s">
        <v>831</v>
      </c>
      <c r="D314" s="323"/>
      <c r="E314" s="323">
        <f>SUM(E315:E319)</f>
        <v>0</v>
      </c>
      <c r="F314" s="323">
        <f t="shared" ref="F314:X314" si="409">SUM(F315:F319)</f>
        <v>0</v>
      </c>
      <c r="G314" s="323">
        <f t="shared" si="409"/>
        <v>0</v>
      </c>
      <c r="H314" s="323">
        <f t="shared" si="409"/>
        <v>0</v>
      </c>
      <c r="I314" s="323">
        <f t="shared" si="409"/>
        <v>0</v>
      </c>
      <c r="J314" s="323">
        <f t="shared" si="409"/>
        <v>0</v>
      </c>
      <c r="K314" s="323">
        <f t="shared" si="409"/>
        <v>0</v>
      </c>
      <c r="L314" s="323">
        <f t="shared" si="409"/>
        <v>0</v>
      </c>
      <c r="M314" s="323">
        <f t="shared" si="409"/>
        <v>0</v>
      </c>
      <c r="N314" s="323">
        <f t="shared" si="409"/>
        <v>0</v>
      </c>
      <c r="O314" s="323">
        <f t="shared" si="409"/>
        <v>0</v>
      </c>
      <c r="P314" s="323">
        <f t="shared" si="409"/>
        <v>0</v>
      </c>
      <c r="Q314" s="323">
        <f t="shared" si="409"/>
        <v>0</v>
      </c>
      <c r="R314" s="323">
        <f t="shared" si="409"/>
        <v>0</v>
      </c>
      <c r="S314" s="323">
        <f t="shared" si="409"/>
        <v>0</v>
      </c>
      <c r="T314" s="323">
        <f t="shared" si="409"/>
        <v>0</v>
      </c>
      <c r="U314" s="323">
        <f t="shared" si="409"/>
        <v>0</v>
      </c>
      <c r="V314" s="323">
        <f t="shared" si="409"/>
        <v>0</v>
      </c>
      <c r="W314" s="336">
        <f t="shared" si="409"/>
        <v>0</v>
      </c>
      <c r="X314" s="323">
        <f t="shared" si="409"/>
        <v>0</v>
      </c>
      <c r="Y314" s="323">
        <f t="shared" ref="Y314:AO314" si="410">SUM(Y315:Y319)</f>
        <v>0</v>
      </c>
      <c r="Z314" s="323">
        <f t="shared" si="410"/>
        <v>0</v>
      </c>
      <c r="AA314" s="323">
        <f t="shared" si="410"/>
        <v>0</v>
      </c>
      <c r="AB314" s="323">
        <f t="shared" si="410"/>
        <v>0</v>
      </c>
      <c r="AC314" s="323">
        <f t="shared" si="410"/>
        <v>0</v>
      </c>
      <c r="AD314" s="323">
        <f t="shared" si="410"/>
        <v>0</v>
      </c>
      <c r="AE314" s="323">
        <f t="shared" si="410"/>
        <v>0</v>
      </c>
      <c r="AF314" s="323">
        <f t="shared" si="410"/>
        <v>0</v>
      </c>
      <c r="AG314" s="323">
        <f t="shared" si="410"/>
        <v>0</v>
      </c>
      <c r="AH314" s="323">
        <f t="shared" si="410"/>
        <v>0</v>
      </c>
      <c r="AI314" s="323">
        <f t="shared" si="410"/>
        <v>0</v>
      </c>
      <c r="AJ314" s="323">
        <f t="shared" si="410"/>
        <v>0</v>
      </c>
      <c r="AK314" s="323">
        <f t="shared" si="410"/>
        <v>0</v>
      </c>
      <c r="AL314" s="323">
        <f t="shared" si="410"/>
        <v>0</v>
      </c>
      <c r="AM314" s="323">
        <f t="shared" si="410"/>
        <v>0</v>
      </c>
      <c r="AN314" s="323">
        <f t="shared" si="410"/>
        <v>0</v>
      </c>
      <c r="AO314" s="336">
        <f t="shared" si="410"/>
        <v>0</v>
      </c>
      <c r="AP314" s="323">
        <f t="shared" ref="AP314:AR314" si="411">SUM(AP315:AP319)</f>
        <v>0</v>
      </c>
      <c r="AQ314" s="350">
        <f t="shared" si="411"/>
        <v>0</v>
      </c>
      <c r="AR314" s="351">
        <f t="shared" si="411"/>
        <v>0</v>
      </c>
    </row>
    <row r="315" spans="1:44">
      <c r="A315" s="308"/>
      <c r="B315" s="309"/>
      <c r="C315" s="324" t="s">
        <v>835</v>
      </c>
      <c r="D315" s="325"/>
      <c r="E315" s="359"/>
      <c r="F315" s="359"/>
      <c r="G315" s="359"/>
      <c r="H315" s="359"/>
      <c r="I315" s="359"/>
      <c r="J315" s="359"/>
      <c r="K315" s="359"/>
      <c r="L315" s="359"/>
      <c r="M315" s="359"/>
      <c r="N315" s="359"/>
      <c r="O315" s="359"/>
      <c r="P315" s="359"/>
      <c r="Q315" s="359"/>
      <c r="R315" s="359"/>
      <c r="S315" s="359"/>
      <c r="T315" s="359"/>
      <c r="U315" s="359"/>
      <c r="V315" s="359"/>
      <c r="W315" s="337">
        <f>SUM(E315:V315)</f>
        <v>0</v>
      </c>
      <c r="X315" s="359"/>
      <c r="Y315" s="359"/>
      <c r="Z315" s="359"/>
      <c r="AA315" s="359"/>
      <c r="AB315" s="359"/>
      <c r="AC315" s="359"/>
      <c r="AD315" s="359"/>
      <c r="AE315" s="359"/>
      <c r="AF315" s="359"/>
      <c r="AG315" s="359"/>
      <c r="AH315" s="359"/>
      <c r="AI315" s="359"/>
      <c r="AJ315" s="359"/>
      <c r="AK315" s="359"/>
      <c r="AL315" s="359"/>
      <c r="AM315" s="359"/>
      <c r="AN315" s="359"/>
      <c r="AO315" s="337">
        <f>SUM(X315:AN315)</f>
        <v>0</v>
      </c>
      <c r="AP315" s="325">
        <f>+D315+W315-AO315</f>
        <v>0</v>
      </c>
      <c r="AQ315" s="360"/>
      <c r="AR315" s="352">
        <f t="shared" ref="AR315:AR319" si="412">+AP315-AQ315</f>
        <v>0</v>
      </c>
    </row>
    <row r="316" spans="1:44">
      <c r="A316" s="308"/>
      <c r="B316" s="309"/>
      <c r="C316" s="324" t="s">
        <v>1017</v>
      </c>
      <c r="D316" s="325"/>
      <c r="E316" s="359"/>
      <c r="F316" s="359"/>
      <c r="G316" s="359"/>
      <c r="H316" s="359"/>
      <c r="I316" s="359"/>
      <c r="J316" s="359"/>
      <c r="K316" s="359"/>
      <c r="L316" s="359"/>
      <c r="M316" s="359"/>
      <c r="N316" s="359"/>
      <c r="O316" s="359"/>
      <c r="P316" s="359"/>
      <c r="Q316" s="359"/>
      <c r="R316" s="359"/>
      <c r="S316" s="359"/>
      <c r="T316" s="359"/>
      <c r="U316" s="359"/>
      <c r="V316" s="359"/>
      <c r="W316" s="337">
        <f t="shared" ref="W316:W319" si="413">SUM(E316:V316)</f>
        <v>0</v>
      </c>
      <c r="X316" s="359"/>
      <c r="Y316" s="359"/>
      <c r="Z316" s="359"/>
      <c r="AA316" s="359"/>
      <c r="AB316" s="359"/>
      <c r="AC316" s="359"/>
      <c r="AD316" s="359"/>
      <c r="AE316" s="359"/>
      <c r="AF316" s="359"/>
      <c r="AG316" s="359"/>
      <c r="AH316" s="359"/>
      <c r="AI316" s="359"/>
      <c r="AJ316" s="359"/>
      <c r="AK316" s="359"/>
      <c r="AL316" s="359"/>
      <c r="AM316" s="359"/>
      <c r="AN316" s="359"/>
      <c r="AO316" s="337">
        <f t="shared" ref="AO316:AO319" si="414">SUM(X316:AN316)</f>
        <v>0</v>
      </c>
      <c r="AP316" s="325">
        <f>+D316+W316-AO316</f>
        <v>0</v>
      </c>
      <c r="AQ316" s="360"/>
      <c r="AR316" s="352">
        <f t="shared" si="412"/>
        <v>0</v>
      </c>
    </row>
    <row r="317" spans="1:44">
      <c r="A317" s="308"/>
      <c r="B317" s="309"/>
      <c r="C317" s="324" t="s">
        <v>838</v>
      </c>
      <c r="D317" s="325"/>
      <c r="E317" s="359"/>
      <c r="F317" s="359"/>
      <c r="G317" s="359"/>
      <c r="H317" s="359"/>
      <c r="I317" s="359"/>
      <c r="J317" s="359"/>
      <c r="K317" s="359"/>
      <c r="L317" s="359"/>
      <c r="M317" s="359"/>
      <c r="N317" s="359"/>
      <c r="O317" s="359"/>
      <c r="P317" s="359"/>
      <c r="Q317" s="359"/>
      <c r="R317" s="359"/>
      <c r="S317" s="359"/>
      <c r="T317" s="359"/>
      <c r="U317" s="359"/>
      <c r="V317" s="359"/>
      <c r="W317" s="337">
        <f t="shared" si="413"/>
        <v>0</v>
      </c>
      <c r="X317" s="359"/>
      <c r="Y317" s="359"/>
      <c r="Z317" s="359"/>
      <c r="AA317" s="359"/>
      <c r="AB317" s="359"/>
      <c r="AC317" s="359"/>
      <c r="AD317" s="359"/>
      <c r="AE317" s="359"/>
      <c r="AF317" s="359"/>
      <c r="AG317" s="359"/>
      <c r="AH317" s="359"/>
      <c r="AI317" s="359"/>
      <c r="AJ317" s="359"/>
      <c r="AK317" s="359"/>
      <c r="AL317" s="359"/>
      <c r="AM317" s="359"/>
      <c r="AN317" s="359"/>
      <c r="AO317" s="337">
        <f t="shared" si="414"/>
        <v>0</v>
      </c>
      <c r="AP317" s="325">
        <f>+D317+W317-AO317</f>
        <v>0</v>
      </c>
      <c r="AQ317" s="360"/>
      <c r="AR317" s="352">
        <f t="shared" si="412"/>
        <v>0</v>
      </c>
    </row>
    <row r="318" spans="1:44">
      <c r="A318" s="308"/>
      <c r="B318" s="309"/>
      <c r="C318" s="324" t="s">
        <v>842</v>
      </c>
      <c r="D318" s="325"/>
      <c r="E318" s="359"/>
      <c r="F318" s="359"/>
      <c r="G318" s="359"/>
      <c r="H318" s="359"/>
      <c r="I318" s="359"/>
      <c r="J318" s="359"/>
      <c r="K318" s="359"/>
      <c r="L318" s="359"/>
      <c r="M318" s="359"/>
      <c r="N318" s="359"/>
      <c r="O318" s="359"/>
      <c r="P318" s="359"/>
      <c r="Q318" s="359"/>
      <c r="R318" s="359"/>
      <c r="S318" s="359"/>
      <c r="T318" s="359"/>
      <c r="U318" s="359"/>
      <c r="V318" s="359"/>
      <c r="W318" s="337">
        <f t="shared" si="413"/>
        <v>0</v>
      </c>
      <c r="X318" s="359"/>
      <c r="Y318" s="359"/>
      <c r="Z318" s="359"/>
      <c r="AA318" s="359"/>
      <c r="AB318" s="359"/>
      <c r="AC318" s="359"/>
      <c r="AD318" s="359"/>
      <c r="AE318" s="359"/>
      <c r="AF318" s="359"/>
      <c r="AG318" s="359"/>
      <c r="AH318" s="359"/>
      <c r="AI318" s="359"/>
      <c r="AJ318" s="359"/>
      <c r="AK318" s="359"/>
      <c r="AL318" s="359"/>
      <c r="AM318" s="359"/>
      <c r="AN318" s="359"/>
      <c r="AO318" s="337">
        <f t="shared" si="414"/>
        <v>0</v>
      </c>
      <c r="AP318" s="325">
        <f>+D318+W318-AO318</f>
        <v>0</v>
      </c>
      <c r="AQ318" s="360"/>
      <c r="AR318" s="352">
        <f t="shared" si="412"/>
        <v>0</v>
      </c>
    </row>
    <row r="319" spans="1:44">
      <c r="A319" s="308"/>
      <c r="B319" s="309"/>
      <c r="C319" s="324" t="s">
        <v>845</v>
      </c>
      <c r="D319" s="325"/>
      <c r="E319" s="359"/>
      <c r="F319" s="359"/>
      <c r="G319" s="359"/>
      <c r="H319" s="359"/>
      <c r="I319" s="359"/>
      <c r="J319" s="359"/>
      <c r="K319" s="359"/>
      <c r="L319" s="359"/>
      <c r="M319" s="359"/>
      <c r="N319" s="359"/>
      <c r="O319" s="359"/>
      <c r="P319" s="359"/>
      <c r="Q319" s="359"/>
      <c r="R319" s="359"/>
      <c r="S319" s="359"/>
      <c r="T319" s="359"/>
      <c r="U319" s="359"/>
      <c r="V319" s="359"/>
      <c r="W319" s="337">
        <f t="shared" si="413"/>
        <v>0</v>
      </c>
      <c r="X319" s="359"/>
      <c r="Y319" s="359"/>
      <c r="Z319" s="359"/>
      <c r="AA319" s="359"/>
      <c r="AB319" s="359"/>
      <c r="AC319" s="359"/>
      <c r="AD319" s="359"/>
      <c r="AE319" s="359"/>
      <c r="AF319" s="359"/>
      <c r="AG319" s="359"/>
      <c r="AH319" s="359"/>
      <c r="AI319" s="359"/>
      <c r="AJ319" s="359"/>
      <c r="AK319" s="359"/>
      <c r="AL319" s="359"/>
      <c r="AM319" s="359"/>
      <c r="AN319" s="359"/>
      <c r="AO319" s="337">
        <f t="shared" si="414"/>
        <v>0</v>
      </c>
      <c r="AP319" s="325">
        <f>+D319+W319-AO319</f>
        <v>0</v>
      </c>
      <c r="AQ319" s="360"/>
      <c r="AR319" s="352">
        <f t="shared" si="412"/>
        <v>0</v>
      </c>
    </row>
    <row r="320" spans="1:44">
      <c r="A320" s="308"/>
      <c r="B320" s="309"/>
      <c r="C320" s="322" t="s">
        <v>849</v>
      </c>
      <c r="D320" s="323"/>
      <c r="E320" s="323">
        <f>SUM(E321:E325)</f>
        <v>0</v>
      </c>
      <c r="F320" s="323">
        <f t="shared" ref="F320:T320" si="415">SUM(F321:F325)</f>
        <v>0</v>
      </c>
      <c r="G320" s="323">
        <f t="shared" si="415"/>
        <v>0</v>
      </c>
      <c r="H320" s="323">
        <f t="shared" si="415"/>
        <v>0</v>
      </c>
      <c r="I320" s="323">
        <f t="shared" si="415"/>
        <v>0</v>
      </c>
      <c r="J320" s="323">
        <f t="shared" si="415"/>
        <v>0</v>
      </c>
      <c r="K320" s="323">
        <f t="shared" si="415"/>
        <v>0</v>
      </c>
      <c r="L320" s="323">
        <f t="shared" si="415"/>
        <v>0</v>
      </c>
      <c r="M320" s="323">
        <f t="shared" si="415"/>
        <v>0</v>
      </c>
      <c r="N320" s="323">
        <f t="shared" si="415"/>
        <v>0</v>
      </c>
      <c r="O320" s="323">
        <f t="shared" si="415"/>
        <v>0</v>
      </c>
      <c r="P320" s="323">
        <f t="shared" si="415"/>
        <v>0</v>
      </c>
      <c r="Q320" s="323">
        <f t="shared" si="415"/>
        <v>0</v>
      </c>
      <c r="R320" s="323">
        <f t="shared" si="415"/>
        <v>0</v>
      </c>
      <c r="S320" s="323">
        <f t="shared" si="415"/>
        <v>0</v>
      </c>
      <c r="T320" s="323">
        <f t="shared" si="415"/>
        <v>0</v>
      </c>
      <c r="U320" s="323"/>
      <c r="V320" s="323">
        <f>SUM(V321:V325)</f>
        <v>0</v>
      </c>
      <c r="W320" s="336">
        <f>SUM(W321:W325)</f>
        <v>0</v>
      </c>
      <c r="X320" s="323">
        <f>SUM(X321:X325)</f>
        <v>0</v>
      </c>
      <c r="Y320" s="323">
        <f t="shared" ref="Y320:AO320" si="416">SUM(Y321:Y325)</f>
        <v>0</v>
      </c>
      <c r="Z320" s="323">
        <f t="shared" si="416"/>
        <v>0</v>
      </c>
      <c r="AA320" s="323">
        <f t="shared" si="416"/>
        <v>0</v>
      </c>
      <c r="AB320" s="323">
        <f t="shared" si="416"/>
        <v>0</v>
      </c>
      <c r="AC320" s="323">
        <f t="shared" si="416"/>
        <v>0</v>
      </c>
      <c r="AD320" s="323">
        <f t="shared" si="416"/>
        <v>0</v>
      </c>
      <c r="AE320" s="323">
        <f t="shared" si="416"/>
        <v>0</v>
      </c>
      <c r="AF320" s="323">
        <f t="shared" si="416"/>
        <v>0</v>
      </c>
      <c r="AG320" s="323">
        <f t="shared" si="416"/>
        <v>0</v>
      </c>
      <c r="AH320" s="323">
        <f t="shared" si="416"/>
        <v>0</v>
      </c>
      <c r="AI320" s="323">
        <f t="shared" si="416"/>
        <v>0</v>
      </c>
      <c r="AJ320" s="323">
        <f t="shared" si="416"/>
        <v>0</v>
      </c>
      <c r="AK320" s="323">
        <f t="shared" si="416"/>
        <v>0</v>
      </c>
      <c r="AL320" s="323">
        <f t="shared" si="416"/>
        <v>0</v>
      </c>
      <c r="AM320" s="323">
        <f t="shared" si="416"/>
        <v>0</v>
      </c>
      <c r="AN320" s="323">
        <f t="shared" si="416"/>
        <v>0</v>
      </c>
      <c r="AO320" s="336">
        <f t="shared" si="416"/>
        <v>0</v>
      </c>
      <c r="AP320" s="323">
        <f t="shared" ref="AP320:AR320" si="417">SUM(AP321:AP325)</f>
        <v>0</v>
      </c>
      <c r="AQ320" s="350">
        <f t="shared" si="417"/>
        <v>0</v>
      </c>
      <c r="AR320" s="351">
        <f t="shared" si="417"/>
        <v>0</v>
      </c>
    </row>
    <row r="321" spans="1:44">
      <c r="A321" s="308"/>
      <c r="B321" s="309"/>
      <c r="C321" s="324" t="s">
        <v>853</v>
      </c>
      <c r="D321" s="325"/>
      <c r="E321" s="359"/>
      <c r="F321" s="359"/>
      <c r="G321" s="359"/>
      <c r="H321" s="359"/>
      <c r="I321" s="359"/>
      <c r="J321" s="359"/>
      <c r="K321" s="359"/>
      <c r="L321" s="359"/>
      <c r="M321" s="359"/>
      <c r="N321" s="359"/>
      <c r="O321" s="359"/>
      <c r="P321" s="359"/>
      <c r="Q321" s="359"/>
      <c r="R321" s="359"/>
      <c r="S321" s="359"/>
      <c r="T321" s="359"/>
      <c r="U321" s="359"/>
      <c r="V321" s="359"/>
      <c r="W321" s="337">
        <f>SUM(E321:V321)</f>
        <v>0</v>
      </c>
      <c r="X321" s="359"/>
      <c r="Y321" s="359"/>
      <c r="Z321" s="359"/>
      <c r="AA321" s="359"/>
      <c r="AB321" s="359"/>
      <c r="AC321" s="359"/>
      <c r="AD321" s="359"/>
      <c r="AE321" s="359"/>
      <c r="AF321" s="359"/>
      <c r="AG321" s="359"/>
      <c r="AH321" s="359"/>
      <c r="AI321" s="359"/>
      <c r="AJ321" s="359"/>
      <c r="AK321" s="359"/>
      <c r="AL321" s="359"/>
      <c r="AM321" s="359"/>
      <c r="AN321" s="359"/>
      <c r="AO321" s="337">
        <f>SUM(X321:AN321)</f>
        <v>0</v>
      </c>
      <c r="AP321" s="325">
        <f>+D321+W321-AO321</f>
        <v>0</v>
      </c>
      <c r="AQ321" s="360"/>
      <c r="AR321" s="352">
        <f t="shared" ref="AR321:AR325" si="418">+AP321-AQ321</f>
        <v>0</v>
      </c>
    </row>
    <row r="322" spans="1:44">
      <c r="A322" s="308"/>
      <c r="B322" s="309"/>
      <c r="C322" s="324" t="s">
        <v>857</v>
      </c>
      <c r="D322" s="325"/>
      <c r="E322" s="359"/>
      <c r="F322" s="359"/>
      <c r="G322" s="359"/>
      <c r="H322" s="359"/>
      <c r="I322" s="359"/>
      <c r="J322" s="359"/>
      <c r="K322" s="359"/>
      <c r="L322" s="359"/>
      <c r="M322" s="359"/>
      <c r="N322" s="359"/>
      <c r="O322" s="359"/>
      <c r="P322" s="359"/>
      <c r="Q322" s="359"/>
      <c r="R322" s="359"/>
      <c r="S322" s="359"/>
      <c r="T322" s="359"/>
      <c r="U322" s="359"/>
      <c r="V322" s="359"/>
      <c r="W322" s="337">
        <f t="shared" ref="W322:W325" si="419">SUM(E322:V322)</f>
        <v>0</v>
      </c>
      <c r="X322" s="359"/>
      <c r="Y322" s="359"/>
      <c r="Z322" s="359"/>
      <c r="AA322" s="359"/>
      <c r="AB322" s="359"/>
      <c r="AC322" s="359"/>
      <c r="AD322" s="359"/>
      <c r="AE322" s="359"/>
      <c r="AF322" s="359"/>
      <c r="AG322" s="359"/>
      <c r="AH322" s="359"/>
      <c r="AI322" s="359"/>
      <c r="AJ322" s="359"/>
      <c r="AK322" s="359"/>
      <c r="AL322" s="359"/>
      <c r="AM322" s="359"/>
      <c r="AN322" s="359"/>
      <c r="AO322" s="337">
        <f t="shared" ref="AO322:AO325" si="420">SUM(X322:AN322)</f>
        <v>0</v>
      </c>
      <c r="AP322" s="325">
        <f>+D322+W322-AO322</f>
        <v>0</v>
      </c>
      <c r="AQ322" s="360"/>
      <c r="AR322" s="352">
        <f t="shared" si="418"/>
        <v>0</v>
      </c>
    </row>
    <row r="323" spans="1:44">
      <c r="A323" s="308"/>
      <c r="B323" s="309"/>
      <c r="C323" s="324" t="s">
        <v>861</v>
      </c>
      <c r="D323" s="325"/>
      <c r="E323" s="359"/>
      <c r="F323" s="359"/>
      <c r="G323" s="359"/>
      <c r="H323" s="359"/>
      <c r="I323" s="359"/>
      <c r="J323" s="359"/>
      <c r="K323" s="359"/>
      <c r="L323" s="359"/>
      <c r="M323" s="359"/>
      <c r="N323" s="359"/>
      <c r="O323" s="359"/>
      <c r="P323" s="359"/>
      <c r="Q323" s="359"/>
      <c r="R323" s="359"/>
      <c r="S323" s="359"/>
      <c r="T323" s="359"/>
      <c r="U323" s="359"/>
      <c r="V323" s="359"/>
      <c r="W323" s="337">
        <f t="shared" si="419"/>
        <v>0</v>
      </c>
      <c r="X323" s="359"/>
      <c r="Y323" s="359"/>
      <c r="Z323" s="359"/>
      <c r="AA323" s="359"/>
      <c r="AB323" s="359"/>
      <c r="AC323" s="359"/>
      <c r="AD323" s="359"/>
      <c r="AE323" s="359"/>
      <c r="AF323" s="359"/>
      <c r="AG323" s="359"/>
      <c r="AH323" s="359"/>
      <c r="AI323" s="359"/>
      <c r="AJ323" s="359"/>
      <c r="AK323" s="359"/>
      <c r="AL323" s="359"/>
      <c r="AM323" s="359"/>
      <c r="AN323" s="359"/>
      <c r="AO323" s="337">
        <f t="shared" si="420"/>
        <v>0</v>
      </c>
      <c r="AP323" s="325">
        <f>+D323+W323-AO323</f>
        <v>0</v>
      </c>
      <c r="AQ323" s="360"/>
      <c r="AR323" s="352">
        <f t="shared" si="418"/>
        <v>0</v>
      </c>
    </row>
    <row r="324" spans="1:44">
      <c r="A324" s="308"/>
      <c r="B324" s="309"/>
      <c r="C324" s="324" t="s">
        <v>865</v>
      </c>
      <c r="D324" s="325"/>
      <c r="E324" s="359"/>
      <c r="F324" s="359"/>
      <c r="G324" s="359"/>
      <c r="H324" s="359"/>
      <c r="I324" s="359"/>
      <c r="J324" s="359"/>
      <c r="K324" s="359"/>
      <c r="L324" s="359"/>
      <c r="M324" s="359"/>
      <c r="N324" s="359"/>
      <c r="O324" s="359"/>
      <c r="P324" s="359"/>
      <c r="Q324" s="359"/>
      <c r="R324" s="359"/>
      <c r="S324" s="359"/>
      <c r="T324" s="359"/>
      <c r="U324" s="359"/>
      <c r="V324" s="359"/>
      <c r="W324" s="337">
        <f t="shared" si="419"/>
        <v>0</v>
      </c>
      <c r="X324" s="359"/>
      <c r="Y324" s="359"/>
      <c r="Z324" s="359"/>
      <c r="AA324" s="359"/>
      <c r="AB324" s="359"/>
      <c r="AC324" s="359"/>
      <c r="AD324" s="359"/>
      <c r="AE324" s="359"/>
      <c r="AF324" s="359"/>
      <c r="AG324" s="359"/>
      <c r="AH324" s="359"/>
      <c r="AI324" s="359"/>
      <c r="AJ324" s="359"/>
      <c r="AK324" s="359"/>
      <c r="AL324" s="359"/>
      <c r="AM324" s="359"/>
      <c r="AN324" s="359"/>
      <c r="AO324" s="337">
        <f t="shared" si="420"/>
        <v>0</v>
      </c>
      <c r="AP324" s="325">
        <f>+D324+W324-AO324</f>
        <v>0</v>
      </c>
      <c r="AQ324" s="360"/>
      <c r="AR324" s="352">
        <f t="shared" si="418"/>
        <v>0</v>
      </c>
    </row>
    <row r="325" spans="1:44">
      <c r="A325" s="308"/>
      <c r="B325" s="309"/>
      <c r="C325" s="324" t="s">
        <v>869</v>
      </c>
      <c r="D325" s="325"/>
      <c r="E325" s="359"/>
      <c r="F325" s="359"/>
      <c r="G325" s="359"/>
      <c r="H325" s="359"/>
      <c r="I325" s="359"/>
      <c r="J325" s="359"/>
      <c r="K325" s="359"/>
      <c r="L325" s="359"/>
      <c r="M325" s="359"/>
      <c r="N325" s="359"/>
      <c r="O325" s="359"/>
      <c r="P325" s="359"/>
      <c r="Q325" s="359"/>
      <c r="R325" s="359"/>
      <c r="S325" s="359"/>
      <c r="T325" s="359"/>
      <c r="U325" s="359"/>
      <c r="V325" s="359"/>
      <c r="W325" s="337">
        <f t="shared" si="419"/>
        <v>0</v>
      </c>
      <c r="X325" s="359"/>
      <c r="Y325" s="359"/>
      <c r="Z325" s="359"/>
      <c r="AA325" s="359"/>
      <c r="AB325" s="359"/>
      <c r="AC325" s="359"/>
      <c r="AD325" s="359"/>
      <c r="AE325" s="359"/>
      <c r="AF325" s="359"/>
      <c r="AG325" s="359"/>
      <c r="AH325" s="359"/>
      <c r="AI325" s="359"/>
      <c r="AJ325" s="359"/>
      <c r="AK325" s="359"/>
      <c r="AL325" s="359"/>
      <c r="AM325" s="359"/>
      <c r="AN325" s="359"/>
      <c r="AO325" s="337">
        <f t="shared" si="420"/>
        <v>0</v>
      </c>
      <c r="AP325" s="325">
        <f>+D325+W325-AO325</f>
        <v>0</v>
      </c>
      <c r="AQ325" s="360"/>
      <c r="AR325" s="352">
        <f t="shared" si="418"/>
        <v>0</v>
      </c>
    </row>
    <row r="326" spans="1:44">
      <c r="A326" s="308"/>
      <c r="B326" s="309"/>
      <c r="C326" s="322" t="s">
        <v>872</v>
      </c>
      <c r="D326" s="323"/>
      <c r="E326" s="323">
        <f>SUM(E327:E335)</f>
        <v>0</v>
      </c>
      <c r="F326" s="323">
        <f t="shared" ref="F326:X326" si="421">SUM(F327:F335)</f>
        <v>0</v>
      </c>
      <c r="G326" s="323">
        <f t="shared" si="421"/>
        <v>0</v>
      </c>
      <c r="H326" s="323">
        <f t="shared" si="421"/>
        <v>0</v>
      </c>
      <c r="I326" s="323">
        <f t="shared" si="421"/>
        <v>0</v>
      </c>
      <c r="J326" s="323">
        <f t="shared" si="421"/>
        <v>0</v>
      </c>
      <c r="K326" s="323">
        <f t="shared" si="421"/>
        <v>0</v>
      </c>
      <c r="L326" s="323">
        <f t="shared" si="421"/>
        <v>0</v>
      </c>
      <c r="M326" s="323">
        <f t="shared" si="421"/>
        <v>0</v>
      </c>
      <c r="N326" s="323">
        <f t="shared" si="421"/>
        <v>0</v>
      </c>
      <c r="O326" s="323">
        <f t="shared" si="421"/>
        <v>0</v>
      </c>
      <c r="P326" s="323">
        <f t="shared" si="421"/>
        <v>0</v>
      </c>
      <c r="Q326" s="323">
        <f t="shared" si="421"/>
        <v>0</v>
      </c>
      <c r="R326" s="323">
        <f t="shared" si="421"/>
        <v>0</v>
      </c>
      <c r="S326" s="323">
        <f t="shared" si="421"/>
        <v>0</v>
      </c>
      <c r="T326" s="323">
        <f t="shared" si="421"/>
        <v>0</v>
      </c>
      <c r="U326" s="323">
        <f t="shared" si="421"/>
        <v>0</v>
      </c>
      <c r="V326" s="323">
        <f t="shared" si="421"/>
        <v>0</v>
      </c>
      <c r="W326" s="336">
        <f t="shared" si="421"/>
        <v>0</v>
      </c>
      <c r="X326" s="323">
        <f t="shared" si="421"/>
        <v>0</v>
      </c>
      <c r="Y326" s="323">
        <f t="shared" ref="Y326:AO326" si="422">SUM(Y327:Y335)</f>
        <v>0</v>
      </c>
      <c r="Z326" s="323">
        <f t="shared" si="422"/>
        <v>0</v>
      </c>
      <c r="AA326" s="323">
        <f t="shared" si="422"/>
        <v>0</v>
      </c>
      <c r="AB326" s="323">
        <f t="shared" si="422"/>
        <v>0</v>
      </c>
      <c r="AC326" s="323">
        <f t="shared" si="422"/>
        <v>0</v>
      </c>
      <c r="AD326" s="323">
        <f t="shared" si="422"/>
        <v>0</v>
      </c>
      <c r="AE326" s="323">
        <f t="shared" si="422"/>
        <v>0</v>
      </c>
      <c r="AF326" s="323">
        <f t="shared" si="422"/>
        <v>0</v>
      </c>
      <c r="AG326" s="323">
        <f t="shared" si="422"/>
        <v>0</v>
      </c>
      <c r="AH326" s="323">
        <f t="shared" si="422"/>
        <v>0</v>
      </c>
      <c r="AI326" s="323">
        <f t="shared" si="422"/>
        <v>0</v>
      </c>
      <c r="AJ326" s="323">
        <f t="shared" si="422"/>
        <v>0</v>
      </c>
      <c r="AK326" s="323">
        <f t="shared" si="422"/>
        <v>0</v>
      </c>
      <c r="AL326" s="323">
        <f t="shared" si="422"/>
        <v>0</v>
      </c>
      <c r="AM326" s="323">
        <f t="shared" si="422"/>
        <v>0</v>
      </c>
      <c r="AN326" s="323">
        <f t="shared" si="422"/>
        <v>0</v>
      </c>
      <c r="AO326" s="336">
        <f t="shared" si="422"/>
        <v>0</v>
      </c>
      <c r="AP326" s="323">
        <f t="shared" ref="AP326:AR326" si="423">SUM(AP327:AP335)</f>
        <v>0</v>
      </c>
      <c r="AQ326" s="350">
        <f t="shared" si="423"/>
        <v>0</v>
      </c>
      <c r="AR326" s="351">
        <f t="shared" si="423"/>
        <v>0</v>
      </c>
    </row>
    <row r="327" spans="1:44">
      <c r="A327" s="308"/>
      <c r="B327" s="309"/>
      <c r="C327" s="324" t="s">
        <v>876</v>
      </c>
      <c r="D327" s="325"/>
      <c r="E327" s="359"/>
      <c r="F327" s="359"/>
      <c r="G327" s="359"/>
      <c r="H327" s="359"/>
      <c r="I327" s="359"/>
      <c r="J327" s="359"/>
      <c r="K327" s="359"/>
      <c r="L327" s="359"/>
      <c r="M327" s="359"/>
      <c r="N327" s="359"/>
      <c r="O327" s="359"/>
      <c r="P327" s="359"/>
      <c r="Q327" s="359"/>
      <c r="R327" s="359"/>
      <c r="S327" s="359"/>
      <c r="T327" s="359"/>
      <c r="U327" s="359"/>
      <c r="V327" s="359"/>
      <c r="W327" s="337">
        <f>SUM(E327:V327)</f>
        <v>0</v>
      </c>
      <c r="X327" s="359"/>
      <c r="Y327" s="359"/>
      <c r="Z327" s="359"/>
      <c r="AA327" s="359"/>
      <c r="AB327" s="359"/>
      <c r="AC327" s="359"/>
      <c r="AD327" s="359"/>
      <c r="AE327" s="359"/>
      <c r="AF327" s="359"/>
      <c r="AG327" s="359"/>
      <c r="AH327" s="359"/>
      <c r="AI327" s="359"/>
      <c r="AJ327" s="359"/>
      <c r="AK327" s="359"/>
      <c r="AL327" s="359"/>
      <c r="AM327" s="359"/>
      <c r="AN327" s="359"/>
      <c r="AO327" s="337">
        <f>SUM(X327:AN327)</f>
        <v>0</v>
      </c>
      <c r="AP327" s="325">
        <f t="shared" ref="AP327:AP335" si="424">+D327+W327-AO327</f>
        <v>0</v>
      </c>
      <c r="AQ327" s="360"/>
      <c r="AR327" s="352">
        <f t="shared" ref="AR327:AR335" si="425">+AP327-AQ327</f>
        <v>0</v>
      </c>
    </row>
    <row r="328" spans="1:44">
      <c r="A328" s="308"/>
      <c r="B328" s="309"/>
      <c r="C328" s="324" t="s">
        <v>880</v>
      </c>
      <c r="D328" s="325"/>
      <c r="E328" s="359"/>
      <c r="F328" s="359"/>
      <c r="G328" s="359"/>
      <c r="H328" s="359"/>
      <c r="I328" s="359"/>
      <c r="J328" s="359"/>
      <c r="K328" s="359"/>
      <c r="L328" s="359"/>
      <c r="M328" s="359"/>
      <c r="N328" s="359"/>
      <c r="O328" s="359"/>
      <c r="P328" s="359"/>
      <c r="Q328" s="359"/>
      <c r="R328" s="359"/>
      <c r="S328" s="359"/>
      <c r="T328" s="359"/>
      <c r="U328" s="359"/>
      <c r="V328" s="359"/>
      <c r="W328" s="337">
        <f t="shared" ref="W328:W335" si="426">SUM(E328:V328)</f>
        <v>0</v>
      </c>
      <c r="X328" s="359"/>
      <c r="Y328" s="359"/>
      <c r="Z328" s="359"/>
      <c r="AA328" s="359"/>
      <c r="AB328" s="359"/>
      <c r="AC328" s="359"/>
      <c r="AD328" s="359"/>
      <c r="AE328" s="359"/>
      <c r="AF328" s="359"/>
      <c r="AG328" s="359"/>
      <c r="AH328" s="359"/>
      <c r="AI328" s="359"/>
      <c r="AJ328" s="359"/>
      <c r="AK328" s="359"/>
      <c r="AL328" s="359"/>
      <c r="AM328" s="359"/>
      <c r="AN328" s="359"/>
      <c r="AO328" s="337">
        <f t="shared" ref="AO328:AO335" si="427">SUM(X328:AN328)</f>
        <v>0</v>
      </c>
      <c r="AP328" s="325">
        <f t="shared" si="424"/>
        <v>0</v>
      </c>
      <c r="AQ328" s="360"/>
      <c r="AR328" s="352">
        <f t="shared" si="425"/>
        <v>0</v>
      </c>
    </row>
    <row r="329" spans="1:44">
      <c r="A329" s="308"/>
      <c r="B329" s="309"/>
      <c r="C329" s="324" t="s">
        <v>884</v>
      </c>
      <c r="D329" s="325"/>
      <c r="E329" s="359"/>
      <c r="F329" s="359"/>
      <c r="G329" s="359"/>
      <c r="H329" s="359"/>
      <c r="I329" s="359"/>
      <c r="J329" s="359"/>
      <c r="K329" s="359"/>
      <c r="L329" s="359"/>
      <c r="M329" s="359"/>
      <c r="N329" s="359"/>
      <c r="O329" s="359"/>
      <c r="P329" s="359"/>
      <c r="Q329" s="359"/>
      <c r="R329" s="359"/>
      <c r="S329" s="359"/>
      <c r="T329" s="359"/>
      <c r="U329" s="359"/>
      <c r="V329" s="359"/>
      <c r="W329" s="337">
        <f t="shared" si="426"/>
        <v>0</v>
      </c>
      <c r="X329" s="359"/>
      <c r="Y329" s="359"/>
      <c r="Z329" s="359"/>
      <c r="AA329" s="359"/>
      <c r="AB329" s="359"/>
      <c r="AC329" s="359"/>
      <c r="AD329" s="359"/>
      <c r="AE329" s="359"/>
      <c r="AF329" s="359"/>
      <c r="AG329" s="359"/>
      <c r="AH329" s="359"/>
      <c r="AI329" s="359"/>
      <c r="AJ329" s="359"/>
      <c r="AK329" s="359"/>
      <c r="AL329" s="359"/>
      <c r="AM329" s="359"/>
      <c r="AN329" s="359"/>
      <c r="AO329" s="337">
        <f t="shared" si="427"/>
        <v>0</v>
      </c>
      <c r="AP329" s="325">
        <f t="shared" si="424"/>
        <v>0</v>
      </c>
      <c r="AQ329" s="360"/>
      <c r="AR329" s="352">
        <f t="shared" si="425"/>
        <v>0</v>
      </c>
    </row>
    <row r="330" spans="1:44">
      <c r="A330" s="308"/>
      <c r="B330" s="309"/>
      <c r="C330" s="324" t="s">
        <v>1018</v>
      </c>
      <c r="D330" s="325"/>
      <c r="E330" s="359"/>
      <c r="F330" s="359"/>
      <c r="G330" s="359"/>
      <c r="H330" s="359"/>
      <c r="I330" s="359"/>
      <c r="J330" s="359"/>
      <c r="K330" s="359"/>
      <c r="L330" s="359"/>
      <c r="M330" s="359"/>
      <c r="N330" s="359"/>
      <c r="O330" s="359"/>
      <c r="P330" s="359"/>
      <c r="Q330" s="359"/>
      <c r="R330" s="359"/>
      <c r="S330" s="359"/>
      <c r="T330" s="359"/>
      <c r="U330" s="359"/>
      <c r="V330" s="359"/>
      <c r="W330" s="337">
        <f t="shared" si="426"/>
        <v>0</v>
      </c>
      <c r="X330" s="359"/>
      <c r="Y330" s="359"/>
      <c r="Z330" s="359"/>
      <c r="AA330" s="359"/>
      <c r="AB330" s="359"/>
      <c r="AC330" s="359"/>
      <c r="AD330" s="359"/>
      <c r="AE330" s="359"/>
      <c r="AF330" s="359"/>
      <c r="AG330" s="359"/>
      <c r="AH330" s="359"/>
      <c r="AI330" s="359"/>
      <c r="AJ330" s="359"/>
      <c r="AK330" s="359"/>
      <c r="AL330" s="359"/>
      <c r="AM330" s="359"/>
      <c r="AN330" s="359"/>
      <c r="AO330" s="337">
        <f t="shared" si="427"/>
        <v>0</v>
      </c>
      <c r="AP330" s="325">
        <f t="shared" si="424"/>
        <v>0</v>
      </c>
      <c r="AQ330" s="360"/>
      <c r="AR330" s="352">
        <f t="shared" si="425"/>
        <v>0</v>
      </c>
    </row>
    <row r="331" spans="1:44">
      <c r="A331" s="308"/>
      <c r="B331" s="309"/>
      <c r="C331" s="324" t="s">
        <v>1019</v>
      </c>
      <c r="D331" s="325"/>
      <c r="E331" s="359"/>
      <c r="F331" s="359"/>
      <c r="G331" s="359"/>
      <c r="H331" s="359"/>
      <c r="I331" s="359"/>
      <c r="J331" s="359"/>
      <c r="K331" s="359"/>
      <c r="L331" s="359"/>
      <c r="M331" s="359"/>
      <c r="N331" s="359"/>
      <c r="O331" s="359"/>
      <c r="P331" s="359"/>
      <c r="Q331" s="359"/>
      <c r="R331" s="359"/>
      <c r="S331" s="359"/>
      <c r="T331" s="359"/>
      <c r="U331" s="359"/>
      <c r="V331" s="359"/>
      <c r="W331" s="337">
        <f t="shared" si="426"/>
        <v>0</v>
      </c>
      <c r="X331" s="359"/>
      <c r="Y331" s="359"/>
      <c r="Z331" s="359"/>
      <c r="AA331" s="359"/>
      <c r="AB331" s="359"/>
      <c r="AC331" s="359"/>
      <c r="AD331" s="359"/>
      <c r="AE331" s="359"/>
      <c r="AF331" s="359"/>
      <c r="AG331" s="359"/>
      <c r="AH331" s="359"/>
      <c r="AI331" s="359"/>
      <c r="AJ331" s="359"/>
      <c r="AK331" s="359"/>
      <c r="AL331" s="359"/>
      <c r="AM331" s="359"/>
      <c r="AN331" s="359"/>
      <c r="AO331" s="337">
        <f t="shared" si="427"/>
        <v>0</v>
      </c>
      <c r="AP331" s="325">
        <f t="shared" si="424"/>
        <v>0</v>
      </c>
      <c r="AQ331" s="360"/>
      <c r="AR331" s="352">
        <f t="shared" si="425"/>
        <v>0</v>
      </c>
    </row>
    <row r="332" spans="1:44">
      <c r="A332" s="308"/>
      <c r="B332" s="309"/>
      <c r="C332" s="324" t="s">
        <v>1020</v>
      </c>
      <c r="D332" s="325"/>
      <c r="E332" s="359"/>
      <c r="F332" s="359"/>
      <c r="G332" s="359"/>
      <c r="H332" s="359"/>
      <c r="I332" s="359"/>
      <c r="J332" s="359"/>
      <c r="K332" s="359"/>
      <c r="L332" s="359"/>
      <c r="M332" s="359"/>
      <c r="N332" s="359"/>
      <c r="O332" s="359"/>
      <c r="P332" s="359"/>
      <c r="Q332" s="359"/>
      <c r="R332" s="359"/>
      <c r="S332" s="359"/>
      <c r="T332" s="359"/>
      <c r="U332" s="359"/>
      <c r="V332" s="359"/>
      <c r="W332" s="337">
        <f t="shared" si="426"/>
        <v>0</v>
      </c>
      <c r="X332" s="359"/>
      <c r="Y332" s="359"/>
      <c r="Z332" s="359"/>
      <c r="AA332" s="359"/>
      <c r="AB332" s="359"/>
      <c r="AC332" s="359"/>
      <c r="AD332" s="359"/>
      <c r="AE332" s="359"/>
      <c r="AF332" s="359"/>
      <c r="AG332" s="359"/>
      <c r="AH332" s="359"/>
      <c r="AI332" s="359"/>
      <c r="AJ332" s="359"/>
      <c r="AK332" s="359"/>
      <c r="AL332" s="359"/>
      <c r="AM332" s="359"/>
      <c r="AN332" s="359"/>
      <c r="AO332" s="337">
        <f t="shared" si="427"/>
        <v>0</v>
      </c>
      <c r="AP332" s="325">
        <f t="shared" si="424"/>
        <v>0</v>
      </c>
      <c r="AQ332" s="360"/>
      <c r="AR332" s="352">
        <f t="shared" si="425"/>
        <v>0</v>
      </c>
    </row>
    <row r="333" spans="1:44">
      <c r="A333" s="308"/>
      <c r="B333" s="309"/>
      <c r="C333" s="324" t="s">
        <v>1021</v>
      </c>
      <c r="D333" s="325"/>
      <c r="E333" s="359"/>
      <c r="F333" s="359"/>
      <c r="G333" s="359"/>
      <c r="H333" s="359"/>
      <c r="I333" s="359"/>
      <c r="J333" s="359"/>
      <c r="K333" s="359"/>
      <c r="L333" s="359"/>
      <c r="M333" s="359"/>
      <c r="N333" s="359"/>
      <c r="O333" s="359"/>
      <c r="P333" s="359"/>
      <c r="Q333" s="359"/>
      <c r="R333" s="359"/>
      <c r="S333" s="359"/>
      <c r="T333" s="359"/>
      <c r="U333" s="359"/>
      <c r="V333" s="359"/>
      <c r="W333" s="337">
        <f t="shared" si="426"/>
        <v>0</v>
      </c>
      <c r="X333" s="359"/>
      <c r="Y333" s="359"/>
      <c r="Z333" s="359"/>
      <c r="AA333" s="359"/>
      <c r="AB333" s="359"/>
      <c r="AC333" s="359"/>
      <c r="AD333" s="359"/>
      <c r="AE333" s="359"/>
      <c r="AF333" s="359"/>
      <c r="AG333" s="359"/>
      <c r="AH333" s="359"/>
      <c r="AI333" s="359"/>
      <c r="AJ333" s="359"/>
      <c r="AK333" s="359"/>
      <c r="AL333" s="359"/>
      <c r="AM333" s="359"/>
      <c r="AN333" s="359"/>
      <c r="AO333" s="337">
        <f t="shared" si="427"/>
        <v>0</v>
      </c>
      <c r="AP333" s="325">
        <f t="shared" si="424"/>
        <v>0</v>
      </c>
      <c r="AQ333" s="360"/>
      <c r="AR333" s="352">
        <f t="shared" si="425"/>
        <v>0</v>
      </c>
    </row>
    <row r="334" spans="1:44">
      <c r="A334" s="308"/>
      <c r="B334" s="309"/>
      <c r="C334" s="324" t="s">
        <v>888</v>
      </c>
      <c r="D334" s="325"/>
      <c r="E334" s="359"/>
      <c r="F334" s="359"/>
      <c r="G334" s="359"/>
      <c r="H334" s="359"/>
      <c r="I334" s="359"/>
      <c r="J334" s="359"/>
      <c r="K334" s="359"/>
      <c r="L334" s="359"/>
      <c r="M334" s="359"/>
      <c r="N334" s="359"/>
      <c r="O334" s="359"/>
      <c r="P334" s="359"/>
      <c r="Q334" s="359"/>
      <c r="R334" s="359"/>
      <c r="S334" s="359"/>
      <c r="T334" s="359"/>
      <c r="U334" s="359"/>
      <c r="V334" s="359"/>
      <c r="W334" s="337">
        <f t="shared" si="426"/>
        <v>0</v>
      </c>
      <c r="X334" s="359"/>
      <c r="Y334" s="359"/>
      <c r="Z334" s="359"/>
      <c r="AA334" s="359"/>
      <c r="AB334" s="359"/>
      <c r="AC334" s="359"/>
      <c r="AD334" s="359"/>
      <c r="AE334" s="359"/>
      <c r="AF334" s="359"/>
      <c r="AG334" s="359"/>
      <c r="AH334" s="359"/>
      <c r="AI334" s="359"/>
      <c r="AJ334" s="359"/>
      <c r="AK334" s="359"/>
      <c r="AL334" s="359"/>
      <c r="AM334" s="359"/>
      <c r="AN334" s="359"/>
      <c r="AO334" s="337">
        <f t="shared" si="427"/>
        <v>0</v>
      </c>
      <c r="AP334" s="325">
        <f t="shared" si="424"/>
        <v>0</v>
      </c>
      <c r="AQ334" s="360"/>
      <c r="AR334" s="352">
        <f t="shared" si="425"/>
        <v>0</v>
      </c>
    </row>
    <row r="335" spans="1:44">
      <c r="A335" s="308"/>
      <c r="B335" s="309"/>
      <c r="C335" s="324" t="s">
        <v>891</v>
      </c>
      <c r="D335" s="325"/>
      <c r="E335" s="359"/>
      <c r="F335" s="359"/>
      <c r="G335" s="359"/>
      <c r="H335" s="359"/>
      <c r="I335" s="359"/>
      <c r="J335" s="359"/>
      <c r="K335" s="359"/>
      <c r="L335" s="359"/>
      <c r="M335" s="359"/>
      <c r="N335" s="359"/>
      <c r="O335" s="359"/>
      <c r="P335" s="359"/>
      <c r="Q335" s="359"/>
      <c r="R335" s="359"/>
      <c r="S335" s="359"/>
      <c r="T335" s="359"/>
      <c r="U335" s="359"/>
      <c r="V335" s="359"/>
      <c r="W335" s="337">
        <f t="shared" si="426"/>
        <v>0</v>
      </c>
      <c r="X335" s="359"/>
      <c r="Y335" s="359"/>
      <c r="Z335" s="359"/>
      <c r="AA335" s="359"/>
      <c r="AB335" s="359"/>
      <c r="AC335" s="359"/>
      <c r="AD335" s="359"/>
      <c r="AE335" s="359"/>
      <c r="AF335" s="359"/>
      <c r="AG335" s="359"/>
      <c r="AH335" s="359"/>
      <c r="AI335" s="359"/>
      <c r="AJ335" s="359"/>
      <c r="AK335" s="359"/>
      <c r="AL335" s="359"/>
      <c r="AM335" s="359"/>
      <c r="AN335" s="359"/>
      <c r="AO335" s="337">
        <f t="shared" si="427"/>
        <v>0</v>
      </c>
      <c r="AP335" s="325">
        <f t="shared" si="424"/>
        <v>0</v>
      </c>
      <c r="AQ335" s="360"/>
      <c r="AR335" s="352">
        <f t="shared" si="425"/>
        <v>0</v>
      </c>
    </row>
    <row r="336" spans="1:44">
      <c r="A336" s="308"/>
      <c r="B336" s="309"/>
      <c r="C336" s="322" t="s">
        <v>1022</v>
      </c>
      <c r="D336" s="323"/>
      <c r="E336" s="323">
        <f>SUM(E337)</f>
        <v>0</v>
      </c>
      <c r="F336" s="323">
        <f t="shared" ref="F336:X336" si="428">SUM(F337)</f>
        <v>0</v>
      </c>
      <c r="G336" s="323">
        <f t="shared" si="428"/>
        <v>0</v>
      </c>
      <c r="H336" s="323">
        <f t="shared" si="428"/>
        <v>0</v>
      </c>
      <c r="I336" s="323">
        <f t="shared" si="428"/>
        <v>0</v>
      </c>
      <c r="J336" s="323">
        <f t="shared" si="428"/>
        <v>0</v>
      </c>
      <c r="K336" s="323">
        <f t="shared" si="428"/>
        <v>0</v>
      </c>
      <c r="L336" s="323">
        <f t="shared" si="428"/>
        <v>0</v>
      </c>
      <c r="M336" s="323">
        <f t="shared" si="428"/>
        <v>0</v>
      </c>
      <c r="N336" s="323">
        <f t="shared" si="428"/>
        <v>0</v>
      </c>
      <c r="O336" s="323">
        <f t="shared" si="428"/>
        <v>0</v>
      </c>
      <c r="P336" s="323">
        <f t="shared" si="428"/>
        <v>0</v>
      </c>
      <c r="Q336" s="323">
        <f t="shared" si="428"/>
        <v>0</v>
      </c>
      <c r="R336" s="323">
        <f t="shared" si="428"/>
        <v>0</v>
      </c>
      <c r="S336" s="323">
        <f t="shared" si="428"/>
        <v>0</v>
      </c>
      <c r="T336" s="323">
        <f t="shared" si="428"/>
        <v>0</v>
      </c>
      <c r="U336" s="323">
        <f t="shared" si="428"/>
        <v>0</v>
      </c>
      <c r="V336" s="323">
        <f t="shared" si="428"/>
        <v>0</v>
      </c>
      <c r="W336" s="336">
        <f t="shared" si="428"/>
        <v>0</v>
      </c>
      <c r="X336" s="323">
        <f t="shared" si="428"/>
        <v>0</v>
      </c>
      <c r="Y336" s="323">
        <f t="shared" ref="Y336:AO336" si="429">SUM(Y337)</f>
        <v>0</v>
      </c>
      <c r="Z336" s="323">
        <f t="shared" si="429"/>
        <v>0</v>
      </c>
      <c r="AA336" s="323">
        <f t="shared" si="429"/>
        <v>0</v>
      </c>
      <c r="AB336" s="323">
        <f t="shared" si="429"/>
        <v>0</v>
      </c>
      <c r="AC336" s="323">
        <f t="shared" si="429"/>
        <v>0</v>
      </c>
      <c r="AD336" s="323">
        <f t="shared" si="429"/>
        <v>0</v>
      </c>
      <c r="AE336" s="323">
        <f t="shared" si="429"/>
        <v>0</v>
      </c>
      <c r="AF336" s="323">
        <f t="shared" si="429"/>
        <v>0</v>
      </c>
      <c r="AG336" s="323">
        <f t="shared" si="429"/>
        <v>0</v>
      </c>
      <c r="AH336" s="323">
        <f t="shared" si="429"/>
        <v>0</v>
      </c>
      <c r="AI336" s="323">
        <f t="shared" si="429"/>
        <v>0</v>
      </c>
      <c r="AJ336" s="323">
        <f t="shared" si="429"/>
        <v>0</v>
      </c>
      <c r="AK336" s="323">
        <f t="shared" si="429"/>
        <v>0</v>
      </c>
      <c r="AL336" s="323">
        <f t="shared" si="429"/>
        <v>0</v>
      </c>
      <c r="AM336" s="323">
        <f t="shared" si="429"/>
        <v>0</v>
      </c>
      <c r="AN336" s="323">
        <f t="shared" si="429"/>
        <v>0</v>
      </c>
      <c r="AO336" s="336">
        <f t="shared" si="429"/>
        <v>0</v>
      </c>
      <c r="AP336" s="323">
        <f t="shared" ref="AP336:AR336" si="430">SUM(AP337)</f>
        <v>0</v>
      </c>
      <c r="AQ336" s="350">
        <f t="shared" si="430"/>
        <v>0</v>
      </c>
      <c r="AR336" s="351">
        <f t="shared" si="430"/>
        <v>0</v>
      </c>
    </row>
    <row r="337" spans="1:44">
      <c r="A337" s="308"/>
      <c r="B337" s="309"/>
      <c r="C337" s="324" t="s">
        <v>1023</v>
      </c>
      <c r="D337" s="325"/>
      <c r="E337" s="359"/>
      <c r="F337" s="359"/>
      <c r="G337" s="359"/>
      <c r="H337" s="359"/>
      <c r="I337" s="359"/>
      <c r="J337" s="359"/>
      <c r="K337" s="359"/>
      <c r="L337" s="359"/>
      <c r="M337" s="359"/>
      <c r="N337" s="359"/>
      <c r="O337" s="359"/>
      <c r="P337" s="359"/>
      <c r="Q337" s="359"/>
      <c r="R337" s="359"/>
      <c r="S337" s="359"/>
      <c r="T337" s="359"/>
      <c r="U337" s="359"/>
      <c r="V337" s="359"/>
      <c r="W337" s="337">
        <f>SUM(E337:V337)</f>
        <v>0</v>
      </c>
      <c r="X337" s="359"/>
      <c r="Y337" s="359"/>
      <c r="Z337" s="359"/>
      <c r="AA337" s="359"/>
      <c r="AB337" s="359"/>
      <c r="AC337" s="359"/>
      <c r="AD337" s="359"/>
      <c r="AE337" s="359"/>
      <c r="AF337" s="359"/>
      <c r="AG337" s="359"/>
      <c r="AH337" s="359"/>
      <c r="AI337" s="359"/>
      <c r="AJ337" s="359"/>
      <c r="AK337" s="359"/>
      <c r="AL337" s="359"/>
      <c r="AM337" s="359"/>
      <c r="AN337" s="359"/>
      <c r="AO337" s="337">
        <f>SUM(X337:AN337)</f>
        <v>0</v>
      </c>
      <c r="AP337" s="325">
        <f>+D337+W337-AO337</f>
        <v>0</v>
      </c>
      <c r="AQ337" s="360"/>
      <c r="AR337" s="352">
        <f t="shared" ref="AR337" si="431">+AP337-AQ337</f>
        <v>0</v>
      </c>
    </row>
    <row r="338" spans="1:44">
      <c r="A338" s="308"/>
      <c r="B338" s="309"/>
      <c r="C338" s="327" t="s">
        <v>1024</v>
      </c>
      <c r="D338" s="328"/>
      <c r="E338" s="328">
        <f>+E290+E292+E314+E320+E326+E336</f>
        <v>0</v>
      </c>
      <c r="F338" s="328">
        <f t="shared" ref="F338:X338" si="432">+F290+F292+F314+F320+F326+F336</f>
        <v>0</v>
      </c>
      <c r="G338" s="328">
        <f t="shared" si="432"/>
        <v>0</v>
      </c>
      <c r="H338" s="328">
        <f t="shared" si="432"/>
        <v>0</v>
      </c>
      <c r="I338" s="328">
        <f t="shared" si="432"/>
        <v>0</v>
      </c>
      <c r="J338" s="328">
        <f t="shared" si="432"/>
        <v>0</v>
      </c>
      <c r="K338" s="328">
        <f t="shared" si="432"/>
        <v>0</v>
      </c>
      <c r="L338" s="328">
        <f t="shared" si="432"/>
        <v>0</v>
      </c>
      <c r="M338" s="328">
        <f t="shared" si="432"/>
        <v>0</v>
      </c>
      <c r="N338" s="328">
        <f t="shared" si="432"/>
        <v>0</v>
      </c>
      <c r="O338" s="328">
        <f t="shared" si="432"/>
        <v>0</v>
      </c>
      <c r="P338" s="328">
        <f t="shared" si="432"/>
        <v>0</v>
      </c>
      <c r="Q338" s="328">
        <f t="shared" si="432"/>
        <v>0</v>
      </c>
      <c r="R338" s="328">
        <f t="shared" si="432"/>
        <v>0</v>
      </c>
      <c r="S338" s="328">
        <f t="shared" si="432"/>
        <v>0</v>
      </c>
      <c r="T338" s="328">
        <f t="shared" si="432"/>
        <v>0</v>
      </c>
      <c r="U338" s="328">
        <f t="shared" si="432"/>
        <v>0</v>
      </c>
      <c r="V338" s="328">
        <f t="shared" si="432"/>
        <v>0</v>
      </c>
      <c r="W338" s="338">
        <f t="shared" si="432"/>
        <v>0</v>
      </c>
      <c r="X338" s="328">
        <f t="shared" si="432"/>
        <v>0</v>
      </c>
      <c r="Y338" s="328">
        <f t="shared" ref="Y338:AO338" si="433">+Y290+Y292+Y314+Y320+Y326+Y336</f>
        <v>0</v>
      </c>
      <c r="Z338" s="328">
        <f t="shared" si="433"/>
        <v>0</v>
      </c>
      <c r="AA338" s="328">
        <f t="shared" si="433"/>
        <v>0</v>
      </c>
      <c r="AB338" s="328">
        <f t="shared" si="433"/>
        <v>0</v>
      </c>
      <c r="AC338" s="328">
        <f t="shared" si="433"/>
        <v>0</v>
      </c>
      <c r="AD338" s="328">
        <f t="shared" si="433"/>
        <v>0</v>
      </c>
      <c r="AE338" s="328">
        <f t="shared" si="433"/>
        <v>0</v>
      </c>
      <c r="AF338" s="328">
        <f t="shared" si="433"/>
        <v>0</v>
      </c>
      <c r="AG338" s="328">
        <f t="shared" si="433"/>
        <v>0</v>
      </c>
      <c r="AH338" s="328">
        <f t="shared" si="433"/>
        <v>0</v>
      </c>
      <c r="AI338" s="328">
        <f t="shared" si="433"/>
        <v>0</v>
      </c>
      <c r="AJ338" s="328">
        <f t="shared" si="433"/>
        <v>0</v>
      </c>
      <c r="AK338" s="328">
        <f t="shared" si="433"/>
        <v>0</v>
      </c>
      <c r="AL338" s="328">
        <f t="shared" si="433"/>
        <v>0</v>
      </c>
      <c r="AM338" s="328">
        <f t="shared" si="433"/>
        <v>0</v>
      </c>
      <c r="AN338" s="328">
        <f t="shared" si="433"/>
        <v>0</v>
      </c>
      <c r="AO338" s="338">
        <f t="shared" si="433"/>
        <v>0</v>
      </c>
      <c r="AP338" s="328">
        <f t="shared" ref="AP338:AR338" si="434">+AP290+AP292+AP314+AP320+AP326+AP336</f>
        <v>0</v>
      </c>
      <c r="AQ338" s="353">
        <f t="shared" si="434"/>
        <v>0</v>
      </c>
      <c r="AR338" s="328">
        <f t="shared" si="434"/>
        <v>0</v>
      </c>
    </row>
    <row r="339" spans="1:44">
      <c r="A339" s="308"/>
      <c r="B339" s="309"/>
      <c r="C339" s="329" t="s">
        <v>1025</v>
      </c>
      <c r="D339" s="330"/>
      <c r="E339" s="330"/>
      <c r="F339" s="330"/>
      <c r="G339" s="330"/>
      <c r="H339" s="330"/>
      <c r="I339" s="330"/>
      <c r="J339" s="330"/>
      <c r="K339" s="330"/>
      <c r="L339" s="330"/>
      <c r="M339" s="330"/>
      <c r="N339" s="330"/>
      <c r="O339" s="330"/>
      <c r="P339" s="330"/>
      <c r="Q339" s="330"/>
      <c r="R339" s="330"/>
      <c r="S339" s="330"/>
      <c r="T339" s="330"/>
      <c r="U339" s="330"/>
      <c r="V339" s="330"/>
      <c r="W339" s="330"/>
      <c r="X339" s="330"/>
      <c r="Y339" s="330"/>
      <c r="Z339" s="330"/>
      <c r="AA339" s="330"/>
      <c r="AB339" s="330"/>
      <c r="AC339" s="330"/>
      <c r="AD339" s="330"/>
      <c r="AE339" s="330"/>
      <c r="AF339" s="330"/>
      <c r="AG339" s="330"/>
      <c r="AH339" s="330"/>
      <c r="AI339" s="330"/>
      <c r="AJ339" s="330"/>
      <c r="AK339" s="330"/>
      <c r="AL339" s="330"/>
      <c r="AM339" s="330"/>
      <c r="AN339" s="330"/>
      <c r="AO339" s="330"/>
      <c r="AP339" s="330"/>
      <c r="AQ339" s="330"/>
      <c r="AR339" s="354"/>
    </row>
    <row r="340" spans="1:44">
      <c r="A340" s="308"/>
      <c r="B340" s="309"/>
      <c r="C340" s="324" t="s">
        <v>1026</v>
      </c>
      <c r="D340" s="325"/>
      <c r="E340" s="359"/>
      <c r="F340" s="359"/>
      <c r="G340" s="359"/>
      <c r="H340" s="359"/>
      <c r="I340" s="359"/>
      <c r="J340" s="359"/>
      <c r="K340" s="359"/>
      <c r="L340" s="359"/>
      <c r="M340" s="359"/>
      <c r="N340" s="359"/>
      <c r="O340" s="359"/>
      <c r="P340" s="359"/>
      <c r="Q340" s="359"/>
      <c r="R340" s="359"/>
      <c r="S340" s="359"/>
      <c r="T340" s="359"/>
      <c r="U340" s="359"/>
      <c r="V340" s="359"/>
      <c r="W340" s="337">
        <f>SUM(E340:V340)</f>
        <v>0</v>
      </c>
      <c r="X340" s="359"/>
      <c r="Y340" s="359"/>
      <c r="Z340" s="359"/>
      <c r="AA340" s="359"/>
      <c r="AB340" s="359"/>
      <c r="AC340" s="359"/>
      <c r="AD340" s="359"/>
      <c r="AE340" s="359"/>
      <c r="AF340" s="359"/>
      <c r="AG340" s="359"/>
      <c r="AH340" s="359"/>
      <c r="AI340" s="359"/>
      <c r="AJ340" s="359"/>
      <c r="AK340" s="359"/>
      <c r="AL340" s="359"/>
      <c r="AM340" s="359"/>
      <c r="AN340" s="359"/>
      <c r="AO340" s="337">
        <f>SUM(X340:AN340)</f>
        <v>0</v>
      </c>
      <c r="AP340" s="325">
        <f>+D340+W340-AO340</f>
        <v>0</v>
      </c>
      <c r="AQ340" s="360"/>
      <c r="AR340" s="352">
        <f t="shared" ref="AR340:AR343" si="435">+AP340-AQ340</f>
        <v>0</v>
      </c>
    </row>
    <row r="341" spans="1:44">
      <c r="A341" s="308"/>
      <c r="B341" s="309"/>
      <c r="C341" s="324" t="s">
        <v>1027</v>
      </c>
      <c r="D341" s="325"/>
      <c r="E341" s="359"/>
      <c r="F341" s="359"/>
      <c r="G341" s="359"/>
      <c r="H341" s="359"/>
      <c r="I341" s="359"/>
      <c r="J341" s="359"/>
      <c r="K341" s="359"/>
      <c r="L341" s="359"/>
      <c r="M341" s="359"/>
      <c r="N341" s="359"/>
      <c r="O341" s="359"/>
      <c r="P341" s="359"/>
      <c r="Q341" s="359"/>
      <c r="R341" s="359"/>
      <c r="S341" s="359"/>
      <c r="T341" s="359"/>
      <c r="U341" s="359"/>
      <c r="V341" s="359"/>
      <c r="W341" s="337">
        <f>SUM(E341:V341)</f>
        <v>0</v>
      </c>
      <c r="X341" s="359"/>
      <c r="Y341" s="359"/>
      <c r="Z341" s="359"/>
      <c r="AA341" s="359"/>
      <c r="AB341" s="359"/>
      <c r="AC341" s="359"/>
      <c r="AD341" s="359"/>
      <c r="AE341" s="359"/>
      <c r="AF341" s="359"/>
      <c r="AG341" s="359"/>
      <c r="AH341" s="359"/>
      <c r="AI341" s="359"/>
      <c r="AJ341" s="359"/>
      <c r="AK341" s="359"/>
      <c r="AL341" s="359"/>
      <c r="AM341" s="359"/>
      <c r="AN341" s="359"/>
      <c r="AO341" s="337">
        <f t="shared" ref="AO341:AO343" si="436">SUM(X341:AN341)</f>
        <v>0</v>
      </c>
      <c r="AP341" s="325">
        <f>+D341+W341-AO341</f>
        <v>0</v>
      </c>
      <c r="AQ341" s="360"/>
      <c r="AR341" s="352">
        <f t="shared" si="435"/>
        <v>0</v>
      </c>
    </row>
    <row r="342" spans="1:44">
      <c r="A342" s="308"/>
      <c r="B342" s="309"/>
      <c r="C342" s="324" t="s">
        <v>1028</v>
      </c>
      <c r="D342" s="325"/>
      <c r="E342" s="359"/>
      <c r="F342" s="359"/>
      <c r="G342" s="359"/>
      <c r="H342" s="359"/>
      <c r="I342" s="359"/>
      <c r="J342" s="359"/>
      <c r="K342" s="359"/>
      <c r="L342" s="359"/>
      <c r="M342" s="359"/>
      <c r="N342" s="359"/>
      <c r="O342" s="359"/>
      <c r="P342" s="359"/>
      <c r="Q342" s="359"/>
      <c r="R342" s="359"/>
      <c r="S342" s="359"/>
      <c r="T342" s="359"/>
      <c r="U342" s="359"/>
      <c r="V342" s="359"/>
      <c r="W342" s="337">
        <f>SUM(E342:V342)</f>
        <v>0</v>
      </c>
      <c r="X342" s="359"/>
      <c r="Y342" s="359"/>
      <c r="Z342" s="359"/>
      <c r="AA342" s="359"/>
      <c r="AB342" s="359"/>
      <c r="AC342" s="359"/>
      <c r="AD342" s="359"/>
      <c r="AE342" s="359"/>
      <c r="AF342" s="359"/>
      <c r="AG342" s="359"/>
      <c r="AH342" s="359"/>
      <c r="AI342" s="359"/>
      <c r="AJ342" s="359"/>
      <c r="AK342" s="359"/>
      <c r="AL342" s="359"/>
      <c r="AM342" s="359"/>
      <c r="AN342" s="359"/>
      <c r="AO342" s="337">
        <f t="shared" si="436"/>
        <v>0</v>
      </c>
      <c r="AP342" s="325">
        <f>+D342+W342-AO342</f>
        <v>0</v>
      </c>
      <c r="AQ342" s="360"/>
      <c r="AR342" s="352">
        <f t="shared" si="435"/>
        <v>0</v>
      </c>
    </row>
    <row r="343" spans="1:44">
      <c r="A343" s="308"/>
      <c r="B343" s="309"/>
      <c r="C343" s="324" t="s">
        <v>1029</v>
      </c>
      <c r="D343" s="325"/>
      <c r="E343" s="359"/>
      <c r="F343" s="359"/>
      <c r="G343" s="359"/>
      <c r="H343" s="359"/>
      <c r="I343" s="359"/>
      <c r="J343" s="359"/>
      <c r="K343" s="359"/>
      <c r="L343" s="359"/>
      <c r="M343" s="359"/>
      <c r="N343" s="359"/>
      <c r="O343" s="359"/>
      <c r="P343" s="359"/>
      <c r="Q343" s="359"/>
      <c r="R343" s="359"/>
      <c r="S343" s="359"/>
      <c r="T343" s="359"/>
      <c r="U343" s="359"/>
      <c r="V343" s="359"/>
      <c r="W343" s="337">
        <f>SUM(E343:V343)</f>
        <v>0</v>
      </c>
      <c r="X343" s="359"/>
      <c r="Y343" s="359"/>
      <c r="Z343" s="359"/>
      <c r="AA343" s="359"/>
      <c r="AB343" s="359"/>
      <c r="AC343" s="359"/>
      <c r="AD343" s="359"/>
      <c r="AE343" s="359"/>
      <c r="AF343" s="359"/>
      <c r="AG343" s="359"/>
      <c r="AH343" s="359"/>
      <c r="AI343" s="359"/>
      <c r="AJ343" s="359"/>
      <c r="AK343" s="359"/>
      <c r="AL343" s="359"/>
      <c r="AM343" s="359"/>
      <c r="AN343" s="359"/>
      <c r="AO343" s="337">
        <f t="shared" si="436"/>
        <v>0</v>
      </c>
      <c r="AP343" s="325">
        <f>+D343+W343-AO343</f>
        <v>0</v>
      </c>
      <c r="AQ343" s="360"/>
      <c r="AR343" s="352">
        <f t="shared" si="435"/>
        <v>0</v>
      </c>
    </row>
    <row r="344" spans="1:44">
      <c r="A344" s="308"/>
      <c r="B344" s="309"/>
      <c r="C344" s="327" t="s">
        <v>1030</v>
      </c>
      <c r="D344" s="328"/>
      <c r="E344" s="328">
        <f t="shared" ref="E344:U344" si="437">SUM(E340:E343)</f>
        <v>0</v>
      </c>
      <c r="F344" s="328">
        <f t="shared" si="437"/>
        <v>0</v>
      </c>
      <c r="G344" s="328">
        <f t="shared" si="437"/>
        <v>0</v>
      </c>
      <c r="H344" s="328">
        <f t="shared" si="437"/>
        <v>0</v>
      </c>
      <c r="I344" s="328">
        <f t="shared" si="437"/>
        <v>0</v>
      </c>
      <c r="J344" s="328">
        <f t="shared" si="437"/>
        <v>0</v>
      </c>
      <c r="K344" s="328">
        <f t="shared" si="437"/>
        <v>0</v>
      </c>
      <c r="L344" s="328">
        <f t="shared" si="437"/>
        <v>0</v>
      </c>
      <c r="M344" s="328">
        <f t="shared" si="437"/>
        <v>0</v>
      </c>
      <c r="N344" s="328">
        <f t="shared" si="437"/>
        <v>0</v>
      </c>
      <c r="O344" s="328">
        <f t="shared" si="437"/>
        <v>0</v>
      </c>
      <c r="P344" s="328">
        <f t="shared" si="437"/>
        <v>0</v>
      </c>
      <c r="Q344" s="328">
        <f t="shared" si="437"/>
        <v>0</v>
      </c>
      <c r="R344" s="328">
        <f t="shared" si="437"/>
        <v>0</v>
      </c>
      <c r="S344" s="328">
        <f t="shared" si="437"/>
        <v>0</v>
      </c>
      <c r="T344" s="328">
        <f t="shared" si="437"/>
        <v>0</v>
      </c>
      <c r="U344" s="328">
        <f t="shared" si="437"/>
        <v>0</v>
      </c>
      <c r="V344" s="328">
        <f t="shared" ref="V344:X344" si="438">SUM(V340:V343)</f>
        <v>0</v>
      </c>
      <c r="W344" s="338">
        <f t="shared" si="438"/>
        <v>0</v>
      </c>
      <c r="X344" s="328">
        <f t="shared" si="438"/>
        <v>0</v>
      </c>
      <c r="Y344" s="328">
        <f t="shared" ref="Y344:AO344" si="439">SUM(Y340:Y343)</f>
        <v>0</v>
      </c>
      <c r="Z344" s="328">
        <f t="shared" si="439"/>
        <v>0</v>
      </c>
      <c r="AA344" s="328">
        <f t="shared" si="439"/>
        <v>0</v>
      </c>
      <c r="AB344" s="328">
        <f t="shared" si="439"/>
        <v>0</v>
      </c>
      <c r="AC344" s="328">
        <f t="shared" si="439"/>
        <v>0</v>
      </c>
      <c r="AD344" s="328">
        <f t="shared" si="439"/>
        <v>0</v>
      </c>
      <c r="AE344" s="328">
        <f t="shared" si="439"/>
        <v>0</v>
      </c>
      <c r="AF344" s="328">
        <f t="shared" si="439"/>
        <v>0</v>
      </c>
      <c r="AG344" s="328">
        <f t="shared" si="439"/>
        <v>0</v>
      </c>
      <c r="AH344" s="328">
        <f t="shared" si="439"/>
        <v>0</v>
      </c>
      <c r="AI344" s="328">
        <f t="shared" si="439"/>
        <v>0</v>
      </c>
      <c r="AJ344" s="328">
        <f t="shared" si="439"/>
        <v>0</v>
      </c>
      <c r="AK344" s="328">
        <f t="shared" si="439"/>
        <v>0</v>
      </c>
      <c r="AL344" s="328">
        <f t="shared" si="439"/>
        <v>0</v>
      </c>
      <c r="AM344" s="328">
        <f t="shared" si="439"/>
        <v>0</v>
      </c>
      <c r="AN344" s="328">
        <f t="shared" si="439"/>
        <v>0</v>
      </c>
      <c r="AO344" s="338">
        <f t="shared" si="439"/>
        <v>0</v>
      </c>
      <c r="AP344" s="328">
        <f t="shared" ref="AP344:AR344" si="440">SUM(AP340:AP343)</f>
        <v>0</v>
      </c>
      <c r="AQ344" s="353">
        <f t="shared" si="440"/>
        <v>0</v>
      </c>
      <c r="AR344" s="328">
        <f t="shared" si="440"/>
        <v>0</v>
      </c>
    </row>
    <row r="345" spans="1:44">
      <c r="A345" s="308"/>
      <c r="B345" s="309"/>
      <c r="C345" s="331" t="s">
        <v>1031</v>
      </c>
      <c r="D345" s="332"/>
      <c r="E345" s="332">
        <f>+E338+E344</f>
        <v>0</v>
      </c>
      <c r="F345" s="332">
        <f t="shared" ref="F345:V345" si="441">+F338+F344</f>
        <v>0</v>
      </c>
      <c r="G345" s="332">
        <f t="shared" si="441"/>
        <v>0</v>
      </c>
      <c r="H345" s="332">
        <f t="shared" si="441"/>
        <v>0</v>
      </c>
      <c r="I345" s="332">
        <f t="shared" si="441"/>
        <v>0</v>
      </c>
      <c r="J345" s="332">
        <f t="shared" si="441"/>
        <v>0</v>
      </c>
      <c r="K345" s="332">
        <f t="shared" si="441"/>
        <v>0</v>
      </c>
      <c r="L345" s="332">
        <f t="shared" si="441"/>
        <v>0</v>
      </c>
      <c r="M345" s="332">
        <f t="shared" si="441"/>
        <v>0</v>
      </c>
      <c r="N345" s="332">
        <f t="shared" si="441"/>
        <v>0</v>
      </c>
      <c r="O345" s="332">
        <f t="shared" si="441"/>
        <v>0</v>
      </c>
      <c r="P345" s="332">
        <f t="shared" si="441"/>
        <v>0</v>
      </c>
      <c r="Q345" s="332">
        <f t="shared" si="441"/>
        <v>0</v>
      </c>
      <c r="R345" s="332">
        <f t="shared" si="441"/>
        <v>0</v>
      </c>
      <c r="S345" s="332">
        <f t="shared" si="441"/>
        <v>0</v>
      </c>
      <c r="T345" s="332">
        <f t="shared" si="441"/>
        <v>0</v>
      </c>
      <c r="U345" s="332">
        <f t="shared" si="441"/>
        <v>0</v>
      </c>
      <c r="V345" s="332">
        <f t="shared" si="441"/>
        <v>0</v>
      </c>
      <c r="W345" s="339">
        <f t="shared" ref="W345:X345" si="442">+W338+W344</f>
        <v>0</v>
      </c>
      <c r="X345" s="332">
        <f t="shared" si="442"/>
        <v>0</v>
      </c>
      <c r="Y345" s="332">
        <f t="shared" ref="Y345:AO345" si="443">+Y338+Y344</f>
        <v>0</v>
      </c>
      <c r="Z345" s="332">
        <f t="shared" si="443"/>
        <v>0</v>
      </c>
      <c r="AA345" s="332">
        <f t="shared" si="443"/>
        <v>0</v>
      </c>
      <c r="AB345" s="332">
        <f t="shared" si="443"/>
        <v>0</v>
      </c>
      <c r="AC345" s="332">
        <f t="shared" si="443"/>
        <v>0</v>
      </c>
      <c r="AD345" s="332">
        <f t="shared" si="443"/>
        <v>0</v>
      </c>
      <c r="AE345" s="332">
        <f t="shared" si="443"/>
        <v>0</v>
      </c>
      <c r="AF345" s="332">
        <f t="shared" si="443"/>
        <v>0</v>
      </c>
      <c r="AG345" s="332">
        <f t="shared" si="443"/>
        <v>0</v>
      </c>
      <c r="AH345" s="332">
        <f t="shared" si="443"/>
        <v>0</v>
      </c>
      <c r="AI345" s="332">
        <f t="shared" si="443"/>
        <v>0</v>
      </c>
      <c r="AJ345" s="332">
        <f t="shared" si="443"/>
        <v>0</v>
      </c>
      <c r="AK345" s="332">
        <f t="shared" si="443"/>
        <v>0</v>
      </c>
      <c r="AL345" s="332">
        <f t="shared" si="443"/>
        <v>0</v>
      </c>
      <c r="AM345" s="332">
        <f t="shared" si="443"/>
        <v>0</v>
      </c>
      <c r="AN345" s="332">
        <f t="shared" si="443"/>
        <v>0</v>
      </c>
      <c r="AO345" s="339">
        <f t="shared" si="443"/>
        <v>0</v>
      </c>
      <c r="AP345" s="332">
        <f t="shared" ref="AP345:AR345" si="444">+AP338+AP344</f>
        <v>0</v>
      </c>
      <c r="AQ345" s="355">
        <f t="shared" si="444"/>
        <v>0</v>
      </c>
      <c r="AR345" s="332">
        <f t="shared" si="444"/>
        <v>0</v>
      </c>
    </row>
    <row r="346" spans="1:44">
      <c r="A346" s="308"/>
      <c r="B346" s="309"/>
      <c r="C346" s="320" t="s">
        <v>1032</v>
      </c>
      <c r="D346" s="321"/>
      <c r="E346" s="321"/>
      <c r="F346" s="321"/>
      <c r="G346" s="321"/>
      <c r="H346" s="321"/>
      <c r="I346" s="321"/>
      <c r="J346" s="321"/>
      <c r="K346" s="321"/>
      <c r="L346" s="321"/>
      <c r="M346" s="321"/>
      <c r="N346" s="321"/>
      <c r="O346" s="321"/>
      <c r="P346" s="321"/>
      <c r="Q346" s="321"/>
      <c r="R346" s="321"/>
      <c r="S346" s="321"/>
      <c r="T346" s="321"/>
      <c r="U346" s="321"/>
      <c r="V346" s="321"/>
      <c r="W346" s="321"/>
      <c r="X346" s="321"/>
      <c r="Y346" s="321"/>
      <c r="Z346" s="321"/>
      <c r="AA346" s="321"/>
      <c r="AB346" s="321"/>
      <c r="AC346" s="321"/>
      <c r="AD346" s="321"/>
      <c r="AE346" s="321"/>
      <c r="AF346" s="321"/>
      <c r="AG346" s="321"/>
      <c r="AH346" s="321"/>
      <c r="AI346" s="321"/>
      <c r="AJ346" s="321"/>
      <c r="AK346" s="321"/>
      <c r="AL346" s="321"/>
      <c r="AM346" s="321"/>
      <c r="AN346" s="321"/>
      <c r="AO346" s="321"/>
      <c r="AP346" s="321"/>
      <c r="AQ346" s="321"/>
      <c r="AR346" s="349"/>
    </row>
    <row r="347" spans="1:44">
      <c r="A347" s="308"/>
      <c r="B347" s="309"/>
      <c r="C347" s="324" t="s">
        <v>1033</v>
      </c>
      <c r="D347" s="325"/>
      <c r="E347" s="359"/>
      <c r="F347" s="359"/>
      <c r="G347" s="359"/>
      <c r="H347" s="359"/>
      <c r="I347" s="359"/>
      <c r="J347" s="359"/>
      <c r="K347" s="359"/>
      <c r="L347" s="359"/>
      <c r="M347" s="359"/>
      <c r="N347" s="359"/>
      <c r="O347" s="359"/>
      <c r="P347" s="359"/>
      <c r="Q347" s="359"/>
      <c r="R347" s="359"/>
      <c r="S347" s="359"/>
      <c r="T347" s="359"/>
      <c r="U347" s="359"/>
      <c r="V347" s="359"/>
      <c r="W347" s="337">
        <f>SUM(E347:V347)</f>
        <v>0</v>
      </c>
      <c r="X347" s="359"/>
      <c r="Y347" s="359"/>
      <c r="Z347" s="359"/>
      <c r="AA347" s="359"/>
      <c r="AB347" s="359"/>
      <c r="AC347" s="359"/>
      <c r="AD347" s="359"/>
      <c r="AE347" s="359"/>
      <c r="AF347" s="359"/>
      <c r="AG347" s="359"/>
      <c r="AH347" s="359"/>
      <c r="AI347" s="359"/>
      <c r="AJ347" s="359"/>
      <c r="AK347" s="359"/>
      <c r="AL347" s="359"/>
      <c r="AM347" s="359"/>
      <c r="AN347" s="359"/>
      <c r="AO347" s="337">
        <f>SUM(X347:AN347)</f>
        <v>0</v>
      </c>
      <c r="AP347" s="325">
        <f>+D347+W347-AO347</f>
        <v>0</v>
      </c>
      <c r="AQ347" s="360"/>
      <c r="AR347" s="352">
        <f t="shared" ref="AR347:AR350" si="445">+AP347-AQ347</f>
        <v>0</v>
      </c>
    </row>
    <row r="348" spans="1:44">
      <c r="A348" s="308"/>
      <c r="B348" s="309"/>
      <c r="C348" s="324" t="s">
        <v>898</v>
      </c>
      <c r="D348" s="325"/>
      <c r="E348" s="359"/>
      <c r="F348" s="359"/>
      <c r="G348" s="359"/>
      <c r="H348" s="359"/>
      <c r="I348" s="359"/>
      <c r="J348" s="359"/>
      <c r="K348" s="359"/>
      <c r="L348" s="359"/>
      <c r="M348" s="359"/>
      <c r="N348" s="359"/>
      <c r="O348" s="359"/>
      <c r="P348" s="359"/>
      <c r="Q348" s="359"/>
      <c r="R348" s="359"/>
      <c r="S348" s="359"/>
      <c r="T348" s="359"/>
      <c r="U348" s="359"/>
      <c r="V348" s="359"/>
      <c r="W348" s="337">
        <f t="shared" ref="W348:W350" si="446">SUM(E348:V348)</f>
        <v>0</v>
      </c>
      <c r="X348" s="359"/>
      <c r="Y348" s="359"/>
      <c r="Z348" s="359"/>
      <c r="AA348" s="359"/>
      <c r="AB348" s="359"/>
      <c r="AC348" s="359"/>
      <c r="AD348" s="359"/>
      <c r="AE348" s="359"/>
      <c r="AF348" s="359"/>
      <c r="AG348" s="359"/>
      <c r="AH348" s="359"/>
      <c r="AI348" s="359"/>
      <c r="AJ348" s="359"/>
      <c r="AK348" s="359"/>
      <c r="AL348" s="359"/>
      <c r="AM348" s="359"/>
      <c r="AN348" s="359"/>
      <c r="AO348" s="337">
        <f t="shared" ref="AO348:AO350" si="447">SUM(X348:AN348)</f>
        <v>0</v>
      </c>
      <c r="AP348" s="325">
        <f>+D348+W348-AO348</f>
        <v>0</v>
      </c>
      <c r="AQ348" s="360"/>
      <c r="AR348" s="352">
        <f t="shared" si="445"/>
        <v>0</v>
      </c>
    </row>
    <row r="349" spans="1:44">
      <c r="A349" s="308"/>
      <c r="B349" s="309"/>
      <c r="C349" s="324" t="s">
        <v>1034</v>
      </c>
      <c r="D349" s="325"/>
      <c r="E349" s="359"/>
      <c r="F349" s="359"/>
      <c r="G349" s="359"/>
      <c r="H349" s="359"/>
      <c r="I349" s="359"/>
      <c r="J349" s="359"/>
      <c r="K349" s="359"/>
      <c r="L349" s="359"/>
      <c r="M349" s="359"/>
      <c r="N349" s="359"/>
      <c r="O349" s="359"/>
      <c r="P349" s="359"/>
      <c r="Q349" s="359"/>
      <c r="R349" s="359"/>
      <c r="S349" s="359"/>
      <c r="T349" s="359"/>
      <c r="U349" s="359"/>
      <c r="V349" s="359"/>
      <c r="W349" s="337">
        <f t="shared" si="446"/>
        <v>0</v>
      </c>
      <c r="X349" s="359"/>
      <c r="Y349" s="359"/>
      <c r="Z349" s="359"/>
      <c r="AA349" s="359"/>
      <c r="AB349" s="359"/>
      <c r="AC349" s="359"/>
      <c r="AD349" s="359"/>
      <c r="AE349" s="359"/>
      <c r="AF349" s="359"/>
      <c r="AG349" s="359"/>
      <c r="AH349" s="359"/>
      <c r="AI349" s="359"/>
      <c r="AJ349" s="359"/>
      <c r="AK349" s="359"/>
      <c r="AL349" s="359"/>
      <c r="AM349" s="359"/>
      <c r="AN349" s="359"/>
      <c r="AO349" s="337">
        <f t="shared" si="447"/>
        <v>0</v>
      </c>
      <c r="AP349" s="325">
        <f>+D349+W349-AO349</f>
        <v>0</v>
      </c>
      <c r="AQ349" s="360"/>
      <c r="AR349" s="352">
        <f t="shared" si="445"/>
        <v>0</v>
      </c>
    </row>
    <row r="350" spans="1:44">
      <c r="A350" s="308"/>
      <c r="B350" s="309"/>
      <c r="C350" s="324" t="s">
        <v>1035</v>
      </c>
      <c r="D350" s="325"/>
      <c r="E350" s="359"/>
      <c r="F350" s="359"/>
      <c r="G350" s="359"/>
      <c r="H350" s="359"/>
      <c r="I350" s="359"/>
      <c r="J350" s="359"/>
      <c r="K350" s="359"/>
      <c r="L350" s="359"/>
      <c r="M350" s="359"/>
      <c r="N350" s="359"/>
      <c r="O350" s="359"/>
      <c r="P350" s="359"/>
      <c r="Q350" s="359"/>
      <c r="R350" s="359"/>
      <c r="S350" s="359"/>
      <c r="T350" s="359"/>
      <c r="U350" s="359"/>
      <c r="V350" s="359"/>
      <c r="W350" s="337">
        <f t="shared" si="446"/>
        <v>0</v>
      </c>
      <c r="X350" s="359"/>
      <c r="Y350" s="359"/>
      <c r="Z350" s="359"/>
      <c r="AA350" s="359"/>
      <c r="AB350" s="359"/>
      <c r="AC350" s="359"/>
      <c r="AD350" s="359"/>
      <c r="AE350" s="359"/>
      <c r="AF350" s="359"/>
      <c r="AG350" s="359"/>
      <c r="AH350" s="359"/>
      <c r="AI350" s="359"/>
      <c r="AJ350" s="359"/>
      <c r="AK350" s="359"/>
      <c r="AL350" s="359"/>
      <c r="AM350" s="359"/>
      <c r="AN350" s="359"/>
      <c r="AO350" s="337">
        <f t="shared" si="447"/>
        <v>0</v>
      </c>
      <c r="AP350" s="325">
        <f>+D350+W350-AO350</f>
        <v>0</v>
      </c>
      <c r="AQ350" s="360"/>
      <c r="AR350" s="352">
        <f t="shared" si="445"/>
        <v>0</v>
      </c>
    </row>
    <row r="351" spans="1:44">
      <c r="A351" s="308"/>
      <c r="B351" s="309"/>
      <c r="C351" s="327" t="s">
        <v>1036</v>
      </c>
      <c r="D351" s="328">
        <f>SUM(D347:D350)</f>
        <v>0</v>
      </c>
      <c r="E351" s="328">
        <f>SUM(E347:E350)</f>
        <v>0</v>
      </c>
      <c r="F351" s="328">
        <f t="shared" ref="F351:W351" si="448">SUM(F347:F350)</f>
        <v>0</v>
      </c>
      <c r="G351" s="328">
        <f t="shared" si="448"/>
        <v>0</v>
      </c>
      <c r="H351" s="328">
        <f t="shared" si="448"/>
        <v>0</v>
      </c>
      <c r="I351" s="328">
        <f t="shared" si="448"/>
        <v>0</v>
      </c>
      <c r="J351" s="328">
        <f t="shared" si="448"/>
        <v>0</v>
      </c>
      <c r="K351" s="328">
        <f t="shared" si="448"/>
        <v>0</v>
      </c>
      <c r="L351" s="328">
        <f t="shared" si="448"/>
        <v>0</v>
      </c>
      <c r="M351" s="328">
        <f t="shared" si="448"/>
        <v>0</v>
      </c>
      <c r="N351" s="328">
        <f t="shared" si="448"/>
        <v>0</v>
      </c>
      <c r="O351" s="328">
        <f t="shared" si="448"/>
        <v>0</v>
      </c>
      <c r="P351" s="328">
        <f t="shared" si="448"/>
        <v>0</v>
      </c>
      <c r="Q351" s="328">
        <f t="shared" si="448"/>
        <v>0</v>
      </c>
      <c r="R351" s="328">
        <f t="shared" si="448"/>
        <v>0</v>
      </c>
      <c r="S351" s="328">
        <f t="shared" si="448"/>
        <v>0</v>
      </c>
      <c r="T351" s="328">
        <f t="shared" si="448"/>
        <v>0</v>
      </c>
      <c r="U351" s="328">
        <f t="shared" si="448"/>
        <v>0</v>
      </c>
      <c r="V351" s="328">
        <f t="shared" si="448"/>
        <v>0</v>
      </c>
      <c r="W351" s="338">
        <f t="shared" si="448"/>
        <v>0</v>
      </c>
      <c r="X351" s="328">
        <f t="shared" ref="X351:AP351" si="449">SUM(X347:X350)</f>
        <v>0</v>
      </c>
      <c r="Y351" s="328">
        <f t="shared" si="449"/>
        <v>0</v>
      </c>
      <c r="Z351" s="328">
        <f t="shared" si="449"/>
        <v>0</v>
      </c>
      <c r="AA351" s="328">
        <f t="shared" si="449"/>
        <v>0</v>
      </c>
      <c r="AB351" s="328">
        <f t="shared" si="449"/>
        <v>0</v>
      </c>
      <c r="AC351" s="328">
        <f t="shared" si="449"/>
        <v>0</v>
      </c>
      <c r="AD351" s="328">
        <f t="shared" si="449"/>
        <v>0</v>
      </c>
      <c r="AE351" s="328">
        <f t="shared" si="449"/>
        <v>0</v>
      </c>
      <c r="AF351" s="328">
        <f t="shared" si="449"/>
        <v>0</v>
      </c>
      <c r="AG351" s="328">
        <f t="shared" si="449"/>
        <v>0</v>
      </c>
      <c r="AH351" s="328">
        <f t="shared" si="449"/>
        <v>0</v>
      </c>
      <c r="AI351" s="328">
        <f t="shared" si="449"/>
        <v>0</v>
      </c>
      <c r="AJ351" s="328">
        <f t="shared" si="449"/>
        <v>0</v>
      </c>
      <c r="AK351" s="328">
        <f t="shared" si="449"/>
        <v>0</v>
      </c>
      <c r="AL351" s="328">
        <f t="shared" si="449"/>
        <v>0</v>
      </c>
      <c r="AM351" s="328">
        <f t="shared" si="449"/>
        <v>0</v>
      </c>
      <c r="AN351" s="328">
        <f t="shared" si="449"/>
        <v>0</v>
      </c>
      <c r="AO351" s="338">
        <f t="shared" si="449"/>
        <v>0</v>
      </c>
      <c r="AP351" s="328">
        <f t="shared" si="449"/>
        <v>0</v>
      </c>
      <c r="AQ351" s="353">
        <f t="shared" ref="AQ351:AR351" si="450">SUM(AQ347:AQ350)</f>
        <v>0</v>
      </c>
      <c r="AR351" s="328">
        <f t="shared" si="450"/>
        <v>0</v>
      </c>
    </row>
    <row r="352" spans="1:44">
      <c r="A352" s="308"/>
      <c r="B352" s="309"/>
      <c r="C352" s="324" t="s">
        <v>1037</v>
      </c>
      <c r="D352" s="325"/>
      <c r="E352" s="359"/>
      <c r="F352" s="359"/>
      <c r="G352" s="359"/>
      <c r="H352" s="359"/>
      <c r="I352" s="359"/>
      <c r="J352" s="359"/>
      <c r="K352" s="359"/>
      <c r="L352" s="359"/>
      <c r="M352" s="359"/>
      <c r="N352" s="359"/>
      <c r="O352" s="359"/>
      <c r="P352" s="359"/>
      <c r="Q352" s="359"/>
      <c r="R352" s="359"/>
      <c r="S352" s="359"/>
      <c r="T352" s="359"/>
      <c r="U352" s="359"/>
      <c r="V352" s="359"/>
      <c r="W352" s="337">
        <f>SUM(E352:V352)</f>
        <v>0</v>
      </c>
      <c r="X352" s="359"/>
      <c r="Y352" s="359"/>
      <c r="Z352" s="359"/>
      <c r="AA352" s="359"/>
      <c r="AB352" s="359"/>
      <c r="AC352" s="359"/>
      <c r="AD352" s="359"/>
      <c r="AE352" s="359"/>
      <c r="AF352" s="359"/>
      <c r="AG352" s="359"/>
      <c r="AH352" s="359"/>
      <c r="AI352" s="359"/>
      <c r="AJ352" s="359"/>
      <c r="AK352" s="359"/>
      <c r="AL352" s="359"/>
      <c r="AM352" s="359"/>
      <c r="AN352" s="359"/>
      <c r="AO352" s="337">
        <f>SUM(X352:AN352)</f>
        <v>0</v>
      </c>
      <c r="AP352" s="325">
        <f>+D352+W352-AO352</f>
        <v>0</v>
      </c>
      <c r="AQ352" s="360"/>
      <c r="AR352" s="352">
        <f t="shared" ref="AR352:AR353" si="451">+AP352-AQ352</f>
        <v>0</v>
      </c>
    </row>
    <row r="353" spans="1:44">
      <c r="A353" s="308"/>
      <c r="B353" s="309"/>
      <c r="C353" s="324" t="s">
        <v>1038</v>
      </c>
      <c r="D353" s="325"/>
      <c r="E353" s="359"/>
      <c r="F353" s="359"/>
      <c r="G353" s="359"/>
      <c r="H353" s="359"/>
      <c r="I353" s="359"/>
      <c r="J353" s="359"/>
      <c r="K353" s="359"/>
      <c r="L353" s="359"/>
      <c r="M353" s="359"/>
      <c r="N353" s="359"/>
      <c r="O353" s="359"/>
      <c r="P353" s="359"/>
      <c r="Q353" s="359"/>
      <c r="R353" s="359"/>
      <c r="S353" s="359"/>
      <c r="T353" s="359"/>
      <c r="U353" s="359"/>
      <c r="V353" s="359"/>
      <c r="W353" s="337">
        <f>SUM(E353:V353)</f>
        <v>0</v>
      </c>
      <c r="X353" s="359"/>
      <c r="Y353" s="359"/>
      <c r="Z353" s="359"/>
      <c r="AA353" s="359"/>
      <c r="AB353" s="359"/>
      <c r="AC353" s="359"/>
      <c r="AD353" s="359"/>
      <c r="AE353" s="359"/>
      <c r="AF353" s="359"/>
      <c r="AG353" s="359"/>
      <c r="AH353" s="359"/>
      <c r="AI353" s="359"/>
      <c r="AJ353" s="359"/>
      <c r="AK353" s="359"/>
      <c r="AL353" s="359"/>
      <c r="AM353" s="359"/>
      <c r="AN353" s="359"/>
      <c r="AO353" s="337">
        <f>SUM(X353:AN353)</f>
        <v>0</v>
      </c>
      <c r="AP353" s="325">
        <f>+D353+W353-AO353</f>
        <v>0</v>
      </c>
      <c r="AQ353" s="360"/>
      <c r="AR353" s="352">
        <f t="shared" si="451"/>
        <v>0</v>
      </c>
    </row>
    <row r="354" spans="1:44">
      <c r="A354" s="308"/>
      <c r="B354" s="309"/>
      <c r="C354" s="356" t="s">
        <v>1039</v>
      </c>
      <c r="D354" s="328">
        <f>SUM(D352:D353)</f>
        <v>0</v>
      </c>
      <c r="E354" s="328">
        <f>SUM(E352:E353)</f>
        <v>0</v>
      </c>
      <c r="F354" s="328">
        <f t="shared" ref="F354:W354" si="452">SUM(F352:F353)</f>
        <v>0</v>
      </c>
      <c r="G354" s="328">
        <f t="shared" si="452"/>
        <v>0</v>
      </c>
      <c r="H354" s="328">
        <f t="shared" si="452"/>
        <v>0</v>
      </c>
      <c r="I354" s="328">
        <f t="shared" si="452"/>
        <v>0</v>
      </c>
      <c r="J354" s="328">
        <f t="shared" si="452"/>
        <v>0</v>
      </c>
      <c r="K354" s="328">
        <f t="shared" si="452"/>
        <v>0</v>
      </c>
      <c r="L354" s="328">
        <f t="shared" si="452"/>
        <v>0</v>
      </c>
      <c r="M354" s="328">
        <f t="shared" si="452"/>
        <v>0</v>
      </c>
      <c r="N354" s="328">
        <f t="shared" si="452"/>
        <v>0</v>
      </c>
      <c r="O354" s="328">
        <f t="shared" si="452"/>
        <v>0</v>
      </c>
      <c r="P354" s="328">
        <f t="shared" si="452"/>
        <v>0</v>
      </c>
      <c r="Q354" s="328">
        <f t="shared" si="452"/>
        <v>0</v>
      </c>
      <c r="R354" s="328">
        <f t="shared" si="452"/>
        <v>0</v>
      </c>
      <c r="S354" s="328">
        <f t="shared" si="452"/>
        <v>0</v>
      </c>
      <c r="T354" s="328">
        <f t="shared" si="452"/>
        <v>0</v>
      </c>
      <c r="U354" s="328">
        <f t="shared" si="452"/>
        <v>0</v>
      </c>
      <c r="V354" s="328">
        <f t="shared" si="452"/>
        <v>0</v>
      </c>
      <c r="W354" s="338">
        <f t="shared" si="452"/>
        <v>0</v>
      </c>
      <c r="X354" s="328">
        <f t="shared" ref="X354:AP354" si="453">SUM(X352:X353)</f>
        <v>0</v>
      </c>
      <c r="Y354" s="328">
        <f t="shared" si="453"/>
        <v>0</v>
      </c>
      <c r="Z354" s="328">
        <f t="shared" si="453"/>
        <v>0</v>
      </c>
      <c r="AA354" s="328">
        <f t="shared" si="453"/>
        <v>0</v>
      </c>
      <c r="AB354" s="328">
        <f t="shared" si="453"/>
        <v>0</v>
      </c>
      <c r="AC354" s="328">
        <f t="shared" si="453"/>
        <v>0</v>
      </c>
      <c r="AD354" s="328">
        <f t="shared" si="453"/>
        <v>0</v>
      </c>
      <c r="AE354" s="328">
        <f t="shared" si="453"/>
        <v>0</v>
      </c>
      <c r="AF354" s="328">
        <f t="shared" si="453"/>
        <v>0</v>
      </c>
      <c r="AG354" s="328">
        <f t="shared" si="453"/>
        <v>0</v>
      </c>
      <c r="AH354" s="328">
        <f t="shared" si="453"/>
        <v>0</v>
      </c>
      <c r="AI354" s="328">
        <f t="shared" si="453"/>
        <v>0</v>
      </c>
      <c r="AJ354" s="328">
        <f t="shared" si="453"/>
        <v>0</v>
      </c>
      <c r="AK354" s="328">
        <f t="shared" si="453"/>
        <v>0</v>
      </c>
      <c r="AL354" s="328">
        <f t="shared" si="453"/>
        <v>0</v>
      </c>
      <c r="AM354" s="328">
        <f t="shared" si="453"/>
        <v>0</v>
      </c>
      <c r="AN354" s="328">
        <f t="shared" si="453"/>
        <v>0</v>
      </c>
      <c r="AO354" s="338">
        <f t="shared" si="453"/>
        <v>0</v>
      </c>
      <c r="AP354" s="328">
        <f t="shared" si="453"/>
        <v>0</v>
      </c>
      <c r="AQ354" s="353">
        <f t="shared" ref="AQ354:AR354" si="454">SUM(AQ352:AQ353)</f>
        <v>0</v>
      </c>
      <c r="AR354" s="328">
        <f t="shared" si="454"/>
        <v>0</v>
      </c>
    </row>
    <row r="355" spans="1:44">
      <c r="A355" s="308"/>
      <c r="B355" s="309"/>
      <c r="C355" s="357" t="s">
        <v>1040</v>
      </c>
      <c r="D355" s="332">
        <f>+D351+D354</f>
        <v>0</v>
      </c>
      <c r="E355" s="332">
        <f>+E351+E354</f>
        <v>0</v>
      </c>
      <c r="F355" s="332">
        <f t="shared" ref="F355:T355" si="455">+F351+F354</f>
        <v>0</v>
      </c>
      <c r="G355" s="332">
        <f t="shared" si="455"/>
        <v>0</v>
      </c>
      <c r="H355" s="332">
        <f t="shared" si="455"/>
        <v>0</v>
      </c>
      <c r="I355" s="332">
        <f t="shared" si="455"/>
        <v>0</v>
      </c>
      <c r="J355" s="332">
        <f t="shared" si="455"/>
        <v>0</v>
      </c>
      <c r="K355" s="332">
        <f t="shared" si="455"/>
        <v>0</v>
      </c>
      <c r="L355" s="332">
        <f t="shared" si="455"/>
        <v>0</v>
      </c>
      <c r="M355" s="332">
        <f t="shared" si="455"/>
        <v>0</v>
      </c>
      <c r="N355" s="332">
        <f t="shared" si="455"/>
        <v>0</v>
      </c>
      <c r="O355" s="332">
        <f t="shared" si="455"/>
        <v>0</v>
      </c>
      <c r="P355" s="332">
        <f t="shared" si="455"/>
        <v>0</v>
      </c>
      <c r="Q355" s="332">
        <f t="shared" si="455"/>
        <v>0</v>
      </c>
      <c r="R355" s="332">
        <f t="shared" si="455"/>
        <v>0</v>
      </c>
      <c r="S355" s="332">
        <f t="shared" si="455"/>
        <v>0</v>
      </c>
      <c r="T355" s="332">
        <f t="shared" si="455"/>
        <v>0</v>
      </c>
      <c r="U355" s="332"/>
      <c r="V355" s="332">
        <f>+V351+V354</f>
        <v>0</v>
      </c>
      <c r="W355" s="339">
        <f>+W351+W354</f>
        <v>0</v>
      </c>
      <c r="X355" s="332">
        <f>+X351+X354</f>
        <v>0</v>
      </c>
      <c r="Y355" s="332">
        <f t="shared" ref="Y355:AO355" si="456">+Y351+Y354</f>
        <v>0</v>
      </c>
      <c r="Z355" s="332">
        <f t="shared" si="456"/>
        <v>0</v>
      </c>
      <c r="AA355" s="332">
        <f t="shared" si="456"/>
        <v>0</v>
      </c>
      <c r="AB355" s="332">
        <f t="shared" si="456"/>
        <v>0</v>
      </c>
      <c r="AC355" s="332">
        <f t="shared" si="456"/>
        <v>0</v>
      </c>
      <c r="AD355" s="332">
        <f t="shared" si="456"/>
        <v>0</v>
      </c>
      <c r="AE355" s="332">
        <f t="shared" si="456"/>
        <v>0</v>
      </c>
      <c r="AF355" s="332">
        <f t="shared" si="456"/>
        <v>0</v>
      </c>
      <c r="AG355" s="332">
        <f t="shared" si="456"/>
        <v>0</v>
      </c>
      <c r="AH355" s="332">
        <f t="shared" si="456"/>
        <v>0</v>
      </c>
      <c r="AI355" s="332">
        <f t="shared" si="456"/>
        <v>0</v>
      </c>
      <c r="AJ355" s="332">
        <f t="shared" si="456"/>
        <v>0</v>
      </c>
      <c r="AK355" s="332">
        <f t="shared" si="456"/>
        <v>0</v>
      </c>
      <c r="AL355" s="332">
        <f t="shared" si="456"/>
        <v>0</v>
      </c>
      <c r="AM355" s="332">
        <f t="shared" si="456"/>
        <v>0</v>
      </c>
      <c r="AN355" s="332">
        <f t="shared" si="456"/>
        <v>0</v>
      </c>
      <c r="AO355" s="339">
        <f t="shared" si="456"/>
        <v>0</v>
      </c>
      <c r="AP355" s="332">
        <f t="shared" ref="AP355:AR355" si="457">+AP351+AP354</f>
        <v>0</v>
      </c>
      <c r="AQ355" s="355">
        <f t="shared" si="457"/>
        <v>0</v>
      </c>
      <c r="AR355" s="332">
        <f t="shared" si="457"/>
        <v>0</v>
      </c>
    </row>
    <row r="356" spans="4:9">
      <c r="D356" t="s">
        <v>314</v>
      </c>
      <c r="E356" s="358" t="e">
        <f>+E338+E351-'KK LRA-LO'!#REF!</f>
        <v>#REF!</v>
      </c>
      <c r="F356" s="358">
        <f>+F338-Y338</f>
        <v>0</v>
      </c>
      <c r="G356" s="358">
        <f>+G338-Z338</f>
        <v>0</v>
      </c>
      <c r="H356" s="358">
        <f>+H351-(AA338+AB338)</f>
        <v>0</v>
      </c>
      <c r="I356" s="358">
        <f>+I338-Y351</f>
        <v>0</v>
      </c>
    </row>
    <row r="357" spans="1:44">
      <c r="A357" s="308"/>
      <c r="B357" s="309"/>
      <c r="C357" s="310" t="s">
        <v>1045</v>
      </c>
      <c r="D357" s="310" t="s">
        <v>966</v>
      </c>
      <c r="E357" s="311"/>
      <c r="F357" s="311"/>
      <c r="G357" s="311"/>
      <c r="H357" s="311"/>
      <c r="I357" s="311"/>
      <c r="J357" s="311"/>
      <c r="K357" s="311"/>
      <c r="L357" s="311"/>
      <c r="M357" s="311"/>
      <c r="N357" s="311"/>
      <c r="O357" s="311"/>
      <c r="P357" s="311"/>
      <c r="Q357" s="311"/>
      <c r="R357" s="311"/>
      <c r="S357" s="311"/>
      <c r="T357" s="311"/>
      <c r="U357" s="311"/>
      <c r="V357" s="311"/>
      <c r="W357" s="311"/>
      <c r="X357" s="311"/>
      <c r="Y357" s="311"/>
      <c r="Z357" s="311"/>
      <c r="AA357" s="311"/>
      <c r="AB357" s="311"/>
      <c r="AC357" s="311"/>
      <c r="AD357" s="311"/>
      <c r="AE357" s="311"/>
      <c r="AF357" s="340"/>
      <c r="AG357" s="311"/>
      <c r="AH357" s="311"/>
      <c r="AI357" s="311"/>
      <c r="AJ357" s="311"/>
      <c r="AK357" s="311"/>
      <c r="AL357" s="311"/>
      <c r="AM357" s="311"/>
      <c r="AN357" s="311"/>
      <c r="AO357" s="311"/>
      <c r="AP357" s="311"/>
      <c r="AQ357" s="343"/>
      <c r="AR357" s="311"/>
    </row>
    <row r="358" spans="1:44">
      <c r="A358" s="308"/>
      <c r="B358" s="309"/>
      <c r="C358" s="312" t="s">
        <v>967</v>
      </c>
      <c r="D358" s="313" t="s">
        <v>968</v>
      </c>
      <c r="E358" s="314" t="s">
        <v>969</v>
      </c>
      <c r="F358" s="315"/>
      <c r="G358" s="315"/>
      <c r="H358" s="315"/>
      <c r="I358" s="315"/>
      <c r="J358" s="315"/>
      <c r="K358" s="315"/>
      <c r="L358" s="315"/>
      <c r="M358" s="315"/>
      <c r="N358" s="315"/>
      <c r="O358" s="315"/>
      <c r="P358" s="315"/>
      <c r="Q358" s="315"/>
      <c r="R358" s="315"/>
      <c r="S358" s="315"/>
      <c r="T358" s="315"/>
      <c r="U358" s="315"/>
      <c r="V358" s="315"/>
      <c r="W358" s="333"/>
      <c r="X358" s="334" t="s">
        <v>970</v>
      </c>
      <c r="Y358" s="341"/>
      <c r="Z358" s="341"/>
      <c r="AA358" s="341"/>
      <c r="AB358" s="341"/>
      <c r="AC358" s="341"/>
      <c r="AD358" s="341"/>
      <c r="AE358" s="341"/>
      <c r="AF358" s="341"/>
      <c r="AG358" s="341"/>
      <c r="AH358" s="341"/>
      <c r="AI358" s="341"/>
      <c r="AJ358" s="341"/>
      <c r="AK358" s="341"/>
      <c r="AL358" s="341"/>
      <c r="AM358" s="341"/>
      <c r="AN358" s="341"/>
      <c r="AO358" s="344"/>
      <c r="AP358" s="345" t="s">
        <v>971</v>
      </c>
      <c r="AQ358" s="346" t="s">
        <v>972</v>
      </c>
      <c r="AR358" s="346" t="s">
        <v>314</v>
      </c>
    </row>
    <row r="359" ht="103.5" spans="1:44">
      <c r="A359" s="316"/>
      <c r="B359" s="317"/>
      <c r="C359" s="318"/>
      <c r="D359" s="319"/>
      <c r="E359" s="312" t="s">
        <v>974</v>
      </c>
      <c r="F359" s="312" t="s">
        <v>975</v>
      </c>
      <c r="G359" s="312" t="s">
        <v>976</v>
      </c>
      <c r="H359" s="312" t="s">
        <v>977</v>
      </c>
      <c r="I359" s="312" t="s">
        <v>978</v>
      </c>
      <c r="J359" s="312" t="s">
        <v>979</v>
      </c>
      <c r="K359" s="312" t="s">
        <v>980</v>
      </c>
      <c r="L359" s="312" t="s">
        <v>981</v>
      </c>
      <c r="M359" s="312" t="s">
        <v>982</v>
      </c>
      <c r="N359" s="312" t="s">
        <v>983</v>
      </c>
      <c r="O359" s="312" t="s">
        <v>984</v>
      </c>
      <c r="P359" s="312" t="s">
        <v>985</v>
      </c>
      <c r="Q359" s="312" t="s">
        <v>986</v>
      </c>
      <c r="R359" s="312" t="s">
        <v>987</v>
      </c>
      <c r="S359" s="312" t="s">
        <v>988</v>
      </c>
      <c r="T359" s="312" t="s">
        <v>989</v>
      </c>
      <c r="U359" s="312" t="s">
        <v>990</v>
      </c>
      <c r="V359" s="312" t="s">
        <v>991</v>
      </c>
      <c r="W359" s="335" t="s">
        <v>992</v>
      </c>
      <c r="X359" s="312" t="s">
        <v>993</v>
      </c>
      <c r="Y359" s="312" t="s">
        <v>994</v>
      </c>
      <c r="Z359" s="312" t="s">
        <v>995</v>
      </c>
      <c r="AA359" s="312" t="s">
        <v>996</v>
      </c>
      <c r="AB359" s="312" t="s">
        <v>997</v>
      </c>
      <c r="AC359" s="312" t="s">
        <v>998</v>
      </c>
      <c r="AD359" s="312" t="s">
        <v>999</v>
      </c>
      <c r="AE359" s="312" t="s">
        <v>1000</v>
      </c>
      <c r="AF359" s="342" t="s">
        <v>1001</v>
      </c>
      <c r="AG359" s="312" t="s">
        <v>1002</v>
      </c>
      <c r="AH359" s="312" t="s">
        <v>1003</v>
      </c>
      <c r="AI359" s="312" t="s">
        <v>1004</v>
      </c>
      <c r="AJ359" s="312" t="s">
        <v>1005</v>
      </c>
      <c r="AK359" s="312" t="s">
        <v>1006</v>
      </c>
      <c r="AL359" s="312" t="s">
        <v>1007</v>
      </c>
      <c r="AM359" s="312" t="s">
        <v>989</v>
      </c>
      <c r="AN359" s="312" t="s">
        <v>990</v>
      </c>
      <c r="AO359" s="335" t="s">
        <v>1008</v>
      </c>
      <c r="AP359" s="347"/>
      <c r="AQ359" s="348"/>
      <c r="AR359" s="348"/>
    </row>
    <row r="360" spans="1:44">
      <c r="A360" s="308"/>
      <c r="B360" s="309"/>
      <c r="C360" s="320" t="s">
        <v>1009</v>
      </c>
      <c r="D360" s="321"/>
      <c r="E360" s="321"/>
      <c r="F360" s="321"/>
      <c r="G360" s="321"/>
      <c r="H360" s="321"/>
      <c r="I360" s="321"/>
      <c r="J360" s="321"/>
      <c r="K360" s="321"/>
      <c r="L360" s="321"/>
      <c r="M360" s="321"/>
      <c r="N360" s="321"/>
      <c r="O360" s="321"/>
      <c r="P360" s="321"/>
      <c r="Q360" s="321"/>
      <c r="R360" s="321"/>
      <c r="S360" s="321"/>
      <c r="T360" s="321"/>
      <c r="U360" s="321"/>
      <c r="V360" s="321"/>
      <c r="W360" s="321"/>
      <c r="X360" s="321"/>
      <c r="Y360" s="321"/>
      <c r="Z360" s="321"/>
      <c r="AA360" s="321"/>
      <c r="AB360" s="321"/>
      <c r="AC360" s="321"/>
      <c r="AD360" s="321"/>
      <c r="AE360" s="321"/>
      <c r="AF360" s="321"/>
      <c r="AG360" s="321"/>
      <c r="AH360" s="321"/>
      <c r="AI360" s="321"/>
      <c r="AJ360" s="321"/>
      <c r="AK360" s="321"/>
      <c r="AL360" s="321"/>
      <c r="AM360" s="321"/>
      <c r="AN360" s="321"/>
      <c r="AO360" s="321"/>
      <c r="AP360" s="321"/>
      <c r="AQ360" s="321"/>
      <c r="AR360" s="349"/>
    </row>
    <row r="361" spans="1:44">
      <c r="A361" s="308"/>
      <c r="B361" s="309"/>
      <c r="C361" s="322" t="s">
        <v>756</v>
      </c>
      <c r="D361" s="323"/>
      <c r="E361" s="323">
        <f>SUM(E362)</f>
        <v>0</v>
      </c>
      <c r="F361" s="323">
        <f t="shared" ref="F361:X361" si="458">SUM(F362)</f>
        <v>0</v>
      </c>
      <c r="G361" s="323">
        <f t="shared" si="458"/>
        <v>0</v>
      </c>
      <c r="H361" s="323">
        <f t="shared" si="458"/>
        <v>0</v>
      </c>
      <c r="I361" s="323">
        <f t="shared" si="458"/>
        <v>0</v>
      </c>
      <c r="J361" s="323">
        <f t="shared" si="458"/>
        <v>0</v>
      </c>
      <c r="K361" s="323">
        <f t="shared" si="458"/>
        <v>0</v>
      </c>
      <c r="L361" s="323">
        <f t="shared" si="458"/>
        <v>0</v>
      </c>
      <c r="M361" s="323">
        <f t="shared" si="458"/>
        <v>0</v>
      </c>
      <c r="N361" s="323">
        <f t="shared" si="458"/>
        <v>0</v>
      </c>
      <c r="O361" s="323">
        <f t="shared" si="458"/>
        <v>0</v>
      </c>
      <c r="P361" s="323">
        <f t="shared" si="458"/>
        <v>0</v>
      </c>
      <c r="Q361" s="323">
        <f t="shared" si="458"/>
        <v>0</v>
      </c>
      <c r="R361" s="323">
        <f t="shared" si="458"/>
        <v>0</v>
      </c>
      <c r="S361" s="323">
        <f t="shared" si="458"/>
        <v>0</v>
      </c>
      <c r="T361" s="323">
        <f t="shared" si="458"/>
        <v>0</v>
      </c>
      <c r="U361" s="323">
        <f t="shared" si="458"/>
        <v>0</v>
      </c>
      <c r="V361" s="323">
        <f t="shared" si="458"/>
        <v>0</v>
      </c>
      <c r="W361" s="336">
        <f t="shared" si="458"/>
        <v>0</v>
      </c>
      <c r="X361" s="323">
        <f t="shared" si="458"/>
        <v>0</v>
      </c>
      <c r="Y361" s="323">
        <f t="shared" ref="Y361:AP361" si="459">SUM(Y362)</f>
        <v>0</v>
      </c>
      <c r="Z361" s="323">
        <f t="shared" si="459"/>
        <v>0</v>
      </c>
      <c r="AA361" s="323">
        <f t="shared" si="459"/>
        <v>0</v>
      </c>
      <c r="AB361" s="323">
        <f t="shared" si="459"/>
        <v>0</v>
      </c>
      <c r="AC361" s="323">
        <f t="shared" si="459"/>
        <v>0</v>
      </c>
      <c r="AD361" s="323">
        <f t="shared" si="459"/>
        <v>0</v>
      </c>
      <c r="AE361" s="323">
        <f t="shared" si="459"/>
        <v>0</v>
      </c>
      <c r="AF361" s="323">
        <f t="shared" si="459"/>
        <v>0</v>
      </c>
      <c r="AG361" s="323">
        <f t="shared" si="459"/>
        <v>0</v>
      </c>
      <c r="AH361" s="323">
        <f t="shared" si="459"/>
        <v>0</v>
      </c>
      <c r="AI361" s="323">
        <f t="shared" si="459"/>
        <v>0</v>
      </c>
      <c r="AJ361" s="323">
        <f t="shared" si="459"/>
        <v>0</v>
      </c>
      <c r="AK361" s="323">
        <f t="shared" si="459"/>
        <v>0</v>
      </c>
      <c r="AL361" s="323">
        <f t="shared" si="459"/>
        <v>0</v>
      </c>
      <c r="AM361" s="323">
        <f t="shared" si="459"/>
        <v>0</v>
      </c>
      <c r="AN361" s="323">
        <f t="shared" si="459"/>
        <v>0</v>
      </c>
      <c r="AO361" s="336">
        <f t="shared" si="459"/>
        <v>0</v>
      </c>
      <c r="AP361" s="323">
        <f t="shared" si="459"/>
        <v>0</v>
      </c>
      <c r="AQ361" s="350">
        <f t="shared" ref="AQ361:AR361" si="460">SUM(AQ362)</f>
        <v>0</v>
      </c>
      <c r="AR361" s="351">
        <f t="shared" si="460"/>
        <v>0</v>
      </c>
    </row>
    <row r="362" spans="1:44">
      <c r="A362" s="308"/>
      <c r="B362" s="309"/>
      <c r="C362" s="324" t="s">
        <v>759</v>
      </c>
      <c r="D362" s="325"/>
      <c r="E362" s="359"/>
      <c r="F362" s="359"/>
      <c r="G362" s="359"/>
      <c r="H362" s="359"/>
      <c r="I362" s="359"/>
      <c r="J362" s="359"/>
      <c r="K362" s="359"/>
      <c r="L362" s="359"/>
      <c r="M362" s="359"/>
      <c r="N362" s="359"/>
      <c r="O362" s="359"/>
      <c r="P362" s="359"/>
      <c r="Q362" s="359"/>
      <c r="R362" s="359"/>
      <c r="S362" s="359"/>
      <c r="T362" s="359"/>
      <c r="U362" s="359"/>
      <c r="V362" s="359"/>
      <c r="W362" s="337">
        <f>SUM(E362:V362)</f>
        <v>0</v>
      </c>
      <c r="X362" s="359"/>
      <c r="Y362" s="359"/>
      <c r="Z362" s="359"/>
      <c r="AA362" s="359"/>
      <c r="AB362" s="359"/>
      <c r="AC362" s="359"/>
      <c r="AD362" s="359"/>
      <c r="AE362" s="359"/>
      <c r="AF362" s="359"/>
      <c r="AG362" s="359"/>
      <c r="AH362" s="359"/>
      <c r="AI362" s="359"/>
      <c r="AJ362" s="359"/>
      <c r="AK362" s="359"/>
      <c r="AL362" s="359"/>
      <c r="AM362" s="359"/>
      <c r="AN362" s="359"/>
      <c r="AO362" s="337">
        <f>SUM(X362:AN362)</f>
        <v>0</v>
      </c>
      <c r="AP362" s="325">
        <f>+D362+W362-AO362</f>
        <v>0</v>
      </c>
      <c r="AQ362" s="360"/>
      <c r="AR362" s="352">
        <f>+AP362-AQ362</f>
        <v>0</v>
      </c>
    </row>
    <row r="363" spans="1:44">
      <c r="A363" s="308"/>
      <c r="B363" s="309"/>
      <c r="C363" s="322" t="s">
        <v>762</v>
      </c>
      <c r="D363" s="323"/>
      <c r="E363" s="323">
        <f>SUM(E364:E384)</f>
        <v>0</v>
      </c>
      <c r="F363" s="323">
        <f t="shared" ref="F363:X363" si="461">SUM(F364:F384)</f>
        <v>0</v>
      </c>
      <c r="G363" s="323">
        <f t="shared" si="461"/>
        <v>0</v>
      </c>
      <c r="H363" s="323">
        <f t="shared" si="461"/>
        <v>0</v>
      </c>
      <c r="I363" s="323">
        <f t="shared" si="461"/>
        <v>0</v>
      </c>
      <c r="J363" s="323">
        <f t="shared" si="461"/>
        <v>0</v>
      </c>
      <c r="K363" s="323">
        <f t="shared" si="461"/>
        <v>0</v>
      </c>
      <c r="L363" s="323">
        <f t="shared" si="461"/>
        <v>0</v>
      </c>
      <c r="M363" s="323">
        <f t="shared" si="461"/>
        <v>0</v>
      </c>
      <c r="N363" s="323">
        <f t="shared" si="461"/>
        <v>0</v>
      </c>
      <c r="O363" s="323">
        <f t="shared" si="461"/>
        <v>0</v>
      </c>
      <c r="P363" s="323">
        <f t="shared" si="461"/>
        <v>0</v>
      </c>
      <c r="Q363" s="323">
        <f t="shared" si="461"/>
        <v>0</v>
      </c>
      <c r="R363" s="323">
        <f t="shared" si="461"/>
        <v>0</v>
      </c>
      <c r="S363" s="323">
        <f t="shared" si="461"/>
        <v>0</v>
      </c>
      <c r="T363" s="323">
        <f t="shared" si="461"/>
        <v>0</v>
      </c>
      <c r="U363" s="323">
        <f t="shared" si="461"/>
        <v>0</v>
      </c>
      <c r="V363" s="323">
        <f t="shared" si="461"/>
        <v>0</v>
      </c>
      <c r="W363" s="336">
        <f t="shared" si="461"/>
        <v>0</v>
      </c>
      <c r="X363" s="323">
        <f t="shared" si="461"/>
        <v>0</v>
      </c>
      <c r="Y363" s="323">
        <f t="shared" ref="Y363:AO363" si="462">SUM(Y364:Y384)</f>
        <v>0</v>
      </c>
      <c r="Z363" s="323">
        <f t="shared" si="462"/>
        <v>0</v>
      </c>
      <c r="AA363" s="323">
        <f t="shared" si="462"/>
        <v>0</v>
      </c>
      <c r="AB363" s="323">
        <f t="shared" si="462"/>
        <v>0</v>
      </c>
      <c r="AC363" s="323">
        <f t="shared" si="462"/>
        <v>0</v>
      </c>
      <c r="AD363" s="323">
        <f t="shared" si="462"/>
        <v>0</v>
      </c>
      <c r="AE363" s="323">
        <f t="shared" si="462"/>
        <v>0</v>
      </c>
      <c r="AF363" s="323">
        <f t="shared" si="462"/>
        <v>0</v>
      </c>
      <c r="AG363" s="323">
        <f t="shared" si="462"/>
        <v>0</v>
      </c>
      <c r="AH363" s="323">
        <f t="shared" si="462"/>
        <v>0</v>
      </c>
      <c r="AI363" s="323">
        <f t="shared" si="462"/>
        <v>0</v>
      </c>
      <c r="AJ363" s="323">
        <f t="shared" si="462"/>
        <v>0</v>
      </c>
      <c r="AK363" s="323">
        <f t="shared" si="462"/>
        <v>0</v>
      </c>
      <c r="AL363" s="323">
        <f t="shared" si="462"/>
        <v>0</v>
      </c>
      <c r="AM363" s="323">
        <f t="shared" si="462"/>
        <v>0</v>
      </c>
      <c r="AN363" s="323">
        <f t="shared" si="462"/>
        <v>0</v>
      </c>
      <c r="AO363" s="336">
        <f t="shared" si="462"/>
        <v>0</v>
      </c>
      <c r="AP363" s="323">
        <f t="shared" ref="AP363:AR363" si="463">SUM(AP364:AP384)</f>
        <v>0</v>
      </c>
      <c r="AQ363" s="350">
        <f t="shared" si="463"/>
        <v>0</v>
      </c>
      <c r="AR363" s="351">
        <f t="shared" si="463"/>
        <v>0</v>
      </c>
    </row>
    <row r="364" spans="1:44">
      <c r="A364" s="308"/>
      <c r="B364" s="309"/>
      <c r="C364" s="324" t="s">
        <v>766</v>
      </c>
      <c r="D364" s="325"/>
      <c r="E364" s="359"/>
      <c r="F364" s="359"/>
      <c r="G364" s="359"/>
      <c r="H364" s="359"/>
      <c r="I364" s="359"/>
      <c r="J364" s="359"/>
      <c r="K364" s="359"/>
      <c r="L364" s="359"/>
      <c r="M364" s="359"/>
      <c r="N364" s="359"/>
      <c r="O364" s="359"/>
      <c r="P364" s="359"/>
      <c r="Q364" s="359"/>
      <c r="R364" s="359"/>
      <c r="S364" s="359"/>
      <c r="T364" s="359"/>
      <c r="U364" s="359"/>
      <c r="V364" s="359"/>
      <c r="W364" s="337">
        <f>SUM(E364:V364)</f>
        <v>0</v>
      </c>
      <c r="X364" s="359"/>
      <c r="Y364" s="359"/>
      <c r="Z364" s="359"/>
      <c r="AA364" s="359"/>
      <c r="AB364" s="359"/>
      <c r="AC364" s="359"/>
      <c r="AD364" s="359"/>
      <c r="AE364" s="359"/>
      <c r="AF364" s="359"/>
      <c r="AG364" s="359"/>
      <c r="AH364" s="359"/>
      <c r="AI364" s="359"/>
      <c r="AJ364" s="359"/>
      <c r="AK364" s="359"/>
      <c r="AL364" s="359"/>
      <c r="AM364" s="359"/>
      <c r="AN364" s="359"/>
      <c r="AO364" s="337">
        <f>SUM(X364:AN364)</f>
        <v>0</v>
      </c>
      <c r="AP364" s="325">
        <f t="shared" ref="AP364:AP384" si="464">+D364+W364-AO364</f>
        <v>0</v>
      </c>
      <c r="AQ364" s="360"/>
      <c r="AR364" s="352">
        <f t="shared" ref="AR364:AR384" si="465">+AP364-AQ364</f>
        <v>0</v>
      </c>
    </row>
    <row r="365" spans="1:44">
      <c r="A365" s="308"/>
      <c r="B365" s="309"/>
      <c r="C365" s="324" t="s">
        <v>770</v>
      </c>
      <c r="D365" s="325"/>
      <c r="E365" s="359"/>
      <c r="F365" s="359"/>
      <c r="G365" s="359"/>
      <c r="H365" s="359"/>
      <c r="I365" s="359"/>
      <c r="J365" s="359"/>
      <c r="K365" s="359"/>
      <c r="L365" s="359"/>
      <c r="M365" s="359"/>
      <c r="N365" s="359"/>
      <c r="O365" s="359"/>
      <c r="P365" s="359"/>
      <c r="Q365" s="359"/>
      <c r="R365" s="359"/>
      <c r="S365" s="359"/>
      <c r="T365" s="359"/>
      <c r="U365" s="359"/>
      <c r="V365" s="359"/>
      <c r="W365" s="337">
        <f t="shared" ref="W365:W384" si="466">SUM(E365:V365)</f>
        <v>0</v>
      </c>
      <c r="X365" s="359"/>
      <c r="Y365" s="359"/>
      <c r="Z365" s="359"/>
      <c r="AA365" s="359"/>
      <c r="AB365" s="359"/>
      <c r="AC365" s="359"/>
      <c r="AD365" s="359"/>
      <c r="AE365" s="359"/>
      <c r="AF365" s="359"/>
      <c r="AG365" s="359"/>
      <c r="AH365" s="359"/>
      <c r="AI365" s="359"/>
      <c r="AJ365" s="359"/>
      <c r="AK365" s="359"/>
      <c r="AL365" s="359"/>
      <c r="AM365" s="359"/>
      <c r="AN365" s="359"/>
      <c r="AO365" s="337">
        <f t="shared" ref="AO365:AO384" si="467">SUM(X365:AN365)</f>
        <v>0</v>
      </c>
      <c r="AP365" s="325">
        <f t="shared" si="464"/>
        <v>0</v>
      </c>
      <c r="AQ365" s="360"/>
      <c r="AR365" s="352">
        <f t="shared" si="465"/>
        <v>0</v>
      </c>
    </row>
    <row r="366" spans="1:44">
      <c r="A366" s="308"/>
      <c r="B366" s="309"/>
      <c r="C366" s="324" t="s">
        <v>774</v>
      </c>
      <c r="D366" s="325"/>
      <c r="E366" s="359"/>
      <c r="F366" s="359"/>
      <c r="G366" s="359"/>
      <c r="H366" s="359"/>
      <c r="I366" s="359"/>
      <c r="J366" s="359"/>
      <c r="K366" s="359"/>
      <c r="L366" s="359"/>
      <c r="M366" s="359"/>
      <c r="N366" s="359"/>
      <c r="O366" s="359"/>
      <c r="P366" s="359"/>
      <c r="Q366" s="359"/>
      <c r="R366" s="359"/>
      <c r="S366" s="359"/>
      <c r="T366" s="359"/>
      <c r="U366" s="359"/>
      <c r="V366" s="359"/>
      <c r="W366" s="337">
        <f t="shared" si="466"/>
        <v>0</v>
      </c>
      <c r="X366" s="359"/>
      <c r="Y366" s="359"/>
      <c r="Z366" s="359"/>
      <c r="AA366" s="359"/>
      <c r="AB366" s="359"/>
      <c r="AC366" s="359"/>
      <c r="AD366" s="359"/>
      <c r="AE366" s="359"/>
      <c r="AF366" s="359"/>
      <c r="AG366" s="359"/>
      <c r="AH366" s="359"/>
      <c r="AI366" s="359"/>
      <c r="AJ366" s="359"/>
      <c r="AK366" s="359"/>
      <c r="AL366" s="359"/>
      <c r="AM366" s="359"/>
      <c r="AN366" s="359"/>
      <c r="AO366" s="337">
        <f t="shared" si="467"/>
        <v>0</v>
      </c>
      <c r="AP366" s="325">
        <f t="shared" si="464"/>
        <v>0</v>
      </c>
      <c r="AQ366" s="360"/>
      <c r="AR366" s="352">
        <f t="shared" si="465"/>
        <v>0</v>
      </c>
    </row>
    <row r="367" spans="1:44">
      <c r="A367" s="308"/>
      <c r="B367" s="309"/>
      <c r="C367" s="324" t="s">
        <v>778</v>
      </c>
      <c r="D367" s="325"/>
      <c r="E367" s="359"/>
      <c r="F367" s="359"/>
      <c r="G367" s="359"/>
      <c r="H367" s="359"/>
      <c r="I367" s="359"/>
      <c r="J367" s="359"/>
      <c r="K367" s="359"/>
      <c r="L367" s="359"/>
      <c r="M367" s="359"/>
      <c r="N367" s="359"/>
      <c r="O367" s="359"/>
      <c r="P367" s="359"/>
      <c r="Q367" s="359"/>
      <c r="R367" s="359"/>
      <c r="S367" s="359"/>
      <c r="T367" s="359"/>
      <c r="U367" s="359"/>
      <c r="V367" s="359"/>
      <c r="W367" s="337">
        <f t="shared" si="466"/>
        <v>0</v>
      </c>
      <c r="X367" s="359"/>
      <c r="Y367" s="359"/>
      <c r="Z367" s="359"/>
      <c r="AA367" s="359"/>
      <c r="AB367" s="359"/>
      <c r="AC367" s="359"/>
      <c r="AD367" s="359"/>
      <c r="AE367" s="359"/>
      <c r="AF367" s="359"/>
      <c r="AG367" s="359"/>
      <c r="AH367" s="359"/>
      <c r="AI367" s="359"/>
      <c r="AJ367" s="359"/>
      <c r="AK367" s="359"/>
      <c r="AL367" s="359"/>
      <c r="AM367" s="359"/>
      <c r="AN367" s="359"/>
      <c r="AO367" s="337">
        <f t="shared" si="467"/>
        <v>0</v>
      </c>
      <c r="AP367" s="325">
        <f t="shared" si="464"/>
        <v>0</v>
      </c>
      <c r="AQ367" s="360"/>
      <c r="AR367" s="352">
        <f t="shared" si="465"/>
        <v>0</v>
      </c>
    </row>
    <row r="368" spans="1:44">
      <c r="A368" s="308"/>
      <c r="B368" s="309"/>
      <c r="C368" s="324" t="s">
        <v>782</v>
      </c>
      <c r="D368" s="325"/>
      <c r="E368" s="359"/>
      <c r="F368" s="359"/>
      <c r="G368" s="359"/>
      <c r="H368" s="359"/>
      <c r="I368" s="359"/>
      <c r="J368" s="359"/>
      <c r="K368" s="359"/>
      <c r="L368" s="359"/>
      <c r="M368" s="359"/>
      <c r="N368" s="359"/>
      <c r="O368" s="359"/>
      <c r="P368" s="359"/>
      <c r="Q368" s="359"/>
      <c r="R368" s="359"/>
      <c r="S368" s="359"/>
      <c r="T368" s="359"/>
      <c r="U368" s="359"/>
      <c r="V368" s="359"/>
      <c r="W368" s="337">
        <f t="shared" si="466"/>
        <v>0</v>
      </c>
      <c r="X368" s="359"/>
      <c r="Y368" s="359"/>
      <c r="Z368" s="359"/>
      <c r="AA368" s="359"/>
      <c r="AB368" s="359"/>
      <c r="AC368" s="359"/>
      <c r="AD368" s="359"/>
      <c r="AE368" s="359"/>
      <c r="AF368" s="359"/>
      <c r="AG368" s="359"/>
      <c r="AH368" s="359"/>
      <c r="AI368" s="359"/>
      <c r="AJ368" s="359"/>
      <c r="AK368" s="359"/>
      <c r="AL368" s="359"/>
      <c r="AM368" s="359"/>
      <c r="AN368" s="359"/>
      <c r="AO368" s="337">
        <f t="shared" si="467"/>
        <v>0</v>
      </c>
      <c r="AP368" s="325">
        <f t="shared" si="464"/>
        <v>0</v>
      </c>
      <c r="AQ368" s="360"/>
      <c r="AR368" s="352">
        <f t="shared" si="465"/>
        <v>0</v>
      </c>
    </row>
    <row r="369" spans="1:44">
      <c r="A369" s="308"/>
      <c r="B369" s="309"/>
      <c r="C369" s="324" t="s">
        <v>786</v>
      </c>
      <c r="D369" s="325"/>
      <c r="E369" s="359"/>
      <c r="F369" s="359"/>
      <c r="G369" s="359"/>
      <c r="H369" s="359"/>
      <c r="I369" s="359"/>
      <c r="J369" s="359"/>
      <c r="K369" s="359"/>
      <c r="L369" s="359"/>
      <c r="M369" s="359"/>
      <c r="N369" s="359"/>
      <c r="O369" s="359"/>
      <c r="P369" s="359"/>
      <c r="Q369" s="359"/>
      <c r="R369" s="359"/>
      <c r="S369" s="359"/>
      <c r="T369" s="359"/>
      <c r="U369" s="359"/>
      <c r="V369" s="359"/>
      <c r="W369" s="337">
        <f t="shared" si="466"/>
        <v>0</v>
      </c>
      <c r="X369" s="359"/>
      <c r="Y369" s="359"/>
      <c r="Z369" s="359"/>
      <c r="AA369" s="359"/>
      <c r="AB369" s="359"/>
      <c r="AC369" s="359"/>
      <c r="AD369" s="359"/>
      <c r="AE369" s="359"/>
      <c r="AF369" s="359"/>
      <c r="AG369" s="359"/>
      <c r="AH369" s="359"/>
      <c r="AI369" s="359"/>
      <c r="AJ369" s="359"/>
      <c r="AK369" s="359"/>
      <c r="AL369" s="359"/>
      <c r="AM369" s="359"/>
      <c r="AN369" s="359"/>
      <c r="AO369" s="337">
        <f t="shared" si="467"/>
        <v>0</v>
      </c>
      <c r="AP369" s="325">
        <f t="shared" si="464"/>
        <v>0</v>
      </c>
      <c r="AQ369" s="360"/>
      <c r="AR369" s="352">
        <f t="shared" si="465"/>
        <v>0</v>
      </c>
    </row>
    <row r="370" spans="1:44">
      <c r="A370" s="308"/>
      <c r="B370" s="309"/>
      <c r="C370" s="324" t="s">
        <v>790</v>
      </c>
      <c r="D370" s="325"/>
      <c r="E370" s="359"/>
      <c r="F370" s="359"/>
      <c r="G370" s="359"/>
      <c r="H370" s="359"/>
      <c r="I370" s="359"/>
      <c r="J370" s="359"/>
      <c r="K370" s="359"/>
      <c r="L370" s="359"/>
      <c r="M370" s="359"/>
      <c r="N370" s="359"/>
      <c r="O370" s="359"/>
      <c r="P370" s="359"/>
      <c r="Q370" s="359"/>
      <c r="R370" s="359"/>
      <c r="S370" s="359"/>
      <c r="T370" s="359"/>
      <c r="U370" s="359"/>
      <c r="V370" s="359"/>
      <c r="W370" s="337">
        <f t="shared" si="466"/>
        <v>0</v>
      </c>
      <c r="X370" s="359"/>
      <c r="Y370" s="359"/>
      <c r="Z370" s="359"/>
      <c r="AA370" s="359"/>
      <c r="AB370" s="359"/>
      <c r="AC370" s="359"/>
      <c r="AD370" s="359"/>
      <c r="AE370" s="359"/>
      <c r="AF370" s="359"/>
      <c r="AG370" s="359"/>
      <c r="AH370" s="359"/>
      <c r="AI370" s="359"/>
      <c r="AJ370" s="359"/>
      <c r="AK370" s="359"/>
      <c r="AL370" s="359"/>
      <c r="AM370" s="359"/>
      <c r="AN370" s="359"/>
      <c r="AO370" s="337">
        <f t="shared" si="467"/>
        <v>0</v>
      </c>
      <c r="AP370" s="325">
        <f t="shared" si="464"/>
        <v>0</v>
      </c>
      <c r="AQ370" s="360"/>
      <c r="AR370" s="352">
        <f t="shared" si="465"/>
        <v>0</v>
      </c>
    </row>
    <row r="371" spans="1:44">
      <c r="A371" s="308"/>
      <c r="B371" s="309"/>
      <c r="C371" s="324" t="s">
        <v>794</v>
      </c>
      <c r="D371" s="325"/>
      <c r="E371" s="359"/>
      <c r="F371" s="359"/>
      <c r="G371" s="359"/>
      <c r="H371" s="359"/>
      <c r="I371" s="359"/>
      <c r="J371" s="359"/>
      <c r="K371" s="359"/>
      <c r="L371" s="359"/>
      <c r="M371" s="359"/>
      <c r="N371" s="359"/>
      <c r="O371" s="359"/>
      <c r="P371" s="359"/>
      <c r="Q371" s="359"/>
      <c r="R371" s="359"/>
      <c r="S371" s="359"/>
      <c r="T371" s="359"/>
      <c r="U371" s="359"/>
      <c r="V371" s="359"/>
      <c r="W371" s="337">
        <f t="shared" si="466"/>
        <v>0</v>
      </c>
      <c r="X371" s="359"/>
      <c r="Y371" s="359"/>
      <c r="Z371" s="359"/>
      <c r="AA371" s="359"/>
      <c r="AB371" s="359"/>
      <c r="AC371" s="359"/>
      <c r="AD371" s="359"/>
      <c r="AE371" s="359"/>
      <c r="AF371" s="359"/>
      <c r="AG371" s="359"/>
      <c r="AH371" s="359"/>
      <c r="AI371" s="359"/>
      <c r="AJ371" s="359"/>
      <c r="AK371" s="359"/>
      <c r="AL371" s="359"/>
      <c r="AM371" s="359"/>
      <c r="AN371" s="359"/>
      <c r="AO371" s="337">
        <f t="shared" si="467"/>
        <v>0</v>
      </c>
      <c r="AP371" s="325">
        <f t="shared" si="464"/>
        <v>0</v>
      </c>
      <c r="AQ371" s="360"/>
      <c r="AR371" s="352">
        <f t="shared" si="465"/>
        <v>0</v>
      </c>
    </row>
    <row r="372" spans="1:44">
      <c r="A372" s="308"/>
      <c r="B372" s="309"/>
      <c r="C372" s="324" t="s">
        <v>1011</v>
      </c>
      <c r="D372" s="325"/>
      <c r="E372" s="359"/>
      <c r="F372" s="359"/>
      <c r="G372" s="359"/>
      <c r="H372" s="359"/>
      <c r="I372" s="359"/>
      <c r="J372" s="359"/>
      <c r="K372" s="359"/>
      <c r="L372" s="359"/>
      <c r="M372" s="359"/>
      <c r="N372" s="359"/>
      <c r="O372" s="359"/>
      <c r="P372" s="359"/>
      <c r="Q372" s="359"/>
      <c r="R372" s="359"/>
      <c r="S372" s="359"/>
      <c r="T372" s="359"/>
      <c r="U372" s="359"/>
      <c r="V372" s="359"/>
      <c r="W372" s="337">
        <f t="shared" si="466"/>
        <v>0</v>
      </c>
      <c r="X372" s="359"/>
      <c r="Y372" s="359"/>
      <c r="Z372" s="359"/>
      <c r="AA372" s="359"/>
      <c r="AB372" s="359"/>
      <c r="AC372" s="359"/>
      <c r="AD372" s="359"/>
      <c r="AE372" s="359"/>
      <c r="AF372" s="359"/>
      <c r="AG372" s="359"/>
      <c r="AH372" s="359"/>
      <c r="AI372" s="359"/>
      <c r="AJ372" s="359"/>
      <c r="AK372" s="359"/>
      <c r="AL372" s="359"/>
      <c r="AM372" s="359"/>
      <c r="AN372" s="359"/>
      <c r="AO372" s="337">
        <f t="shared" si="467"/>
        <v>0</v>
      </c>
      <c r="AP372" s="325">
        <f t="shared" si="464"/>
        <v>0</v>
      </c>
      <c r="AQ372" s="360"/>
      <c r="AR372" s="352">
        <f t="shared" si="465"/>
        <v>0</v>
      </c>
    </row>
    <row r="373" spans="1:44">
      <c r="A373" s="308"/>
      <c r="B373" s="309"/>
      <c r="C373" s="324" t="s">
        <v>798</v>
      </c>
      <c r="D373" s="325"/>
      <c r="E373" s="359"/>
      <c r="F373" s="359"/>
      <c r="G373" s="359"/>
      <c r="H373" s="359"/>
      <c r="I373" s="359"/>
      <c r="J373" s="359"/>
      <c r="K373" s="359"/>
      <c r="L373" s="359"/>
      <c r="M373" s="359"/>
      <c r="N373" s="359"/>
      <c r="O373" s="359"/>
      <c r="P373" s="359"/>
      <c r="Q373" s="359"/>
      <c r="R373" s="359"/>
      <c r="S373" s="359"/>
      <c r="T373" s="359"/>
      <c r="U373" s="359"/>
      <c r="V373" s="359"/>
      <c r="W373" s="337">
        <f t="shared" si="466"/>
        <v>0</v>
      </c>
      <c r="X373" s="359"/>
      <c r="Y373" s="359"/>
      <c r="Z373" s="359"/>
      <c r="AA373" s="359"/>
      <c r="AB373" s="359"/>
      <c r="AC373" s="359"/>
      <c r="AD373" s="359"/>
      <c r="AE373" s="359"/>
      <c r="AF373" s="359"/>
      <c r="AG373" s="359"/>
      <c r="AH373" s="359"/>
      <c r="AI373" s="359"/>
      <c r="AJ373" s="359"/>
      <c r="AK373" s="359"/>
      <c r="AL373" s="359"/>
      <c r="AM373" s="359"/>
      <c r="AN373" s="359"/>
      <c r="AO373" s="337">
        <f t="shared" si="467"/>
        <v>0</v>
      </c>
      <c r="AP373" s="325">
        <f t="shared" si="464"/>
        <v>0</v>
      </c>
      <c r="AQ373" s="360"/>
      <c r="AR373" s="352">
        <f t="shared" si="465"/>
        <v>0</v>
      </c>
    </row>
    <row r="374" spans="1:44">
      <c r="A374" s="308"/>
      <c r="B374" s="309"/>
      <c r="C374" s="324" t="s">
        <v>802</v>
      </c>
      <c r="D374" s="325"/>
      <c r="E374" s="359"/>
      <c r="F374" s="359"/>
      <c r="G374" s="359"/>
      <c r="H374" s="359"/>
      <c r="I374" s="359"/>
      <c r="J374" s="359"/>
      <c r="K374" s="359"/>
      <c r="L374" s="359"/>
      <c r="M374" s="359"/>
      <c r="N374" s="359"/>
      <c r="O374" s="359"/>
      <c r="P374" s="359"/>
      <c r="Q374" s="359"/>
      <c r="R374" s="359"/>
      <c r="S374" s="359"/>
      <c r="T374" s="359"/>
      <c r="U374" s="359"/>
      <c r="V374" s="359"/>
      <c r="W374" s="337">
        <f t="shared" si="466"/>
        <v>0</v>
      </c>
      <c r="X374" s="359"/>
      <c r="Y374" s="359"/>
      <c r="Z374" s="359"/>
      <c r="AA374" s="359"/>
      <c r="AB374" s="359"/>
      <c r="AC374" s="359"/>
      <c r="AD374" s="359"/>
      <c r="AE374" s="359"/>
      <c r="AF374" s="359"/>
      <c r="AG374" s="359"/>
      <c r="AH374" s="359"/>
      <c r="AI374" s="359"/>
      <c r="AJ374" s="359"/>
      <c r="AK374" s="359"/>
      <c r="AL374" s="359"/>
      <c r="AM374" s="359"/>
      <c r="AN374" s="359"/>
      <c r="AO374" s="337">
        <f t="shared" si="467"/>
        <v>0</v>
      </c>
      <c r="AP374" s="325">
        <f t="shared" si="464"/>
        <v>0</v>
      </c>
      <c r="AQ374" s="360"/>
      <c r="AR374" s="352">
        <f t="shared" si="465"/>
        <v>0</v>
      </c>
    </row>
    <row r="375" spans="1:44">
      <c r="A375" s="308"/>
      <c r="B375" s="309"/>
      <c r="C375" s="324" t="s">
        <v>1012</v>
      </c>
      <c r="D375" s="325"/>
      <c r="E375" s="359"/>
      <c r="F375" s="359"/>
      <c r="G375" s="359"/>
      <c r="H375" s="359"/>
      <c r="I375" s="359"/>
      <c r="J375" s="359"/>
      <c r="K375" s="359"/>
      <c r="L375" s="359"/>
      <c r="M375" s="359"/>
      <c r="N375" s="359"/>
      <c r="O375" s="359"/>
      <c r="P375" s="359"/>
      <c r="Q375" s="359"/>
      <c r="R375" s="359"/>
      <c r="S375" s="359"/>
      <c r="T375" s="359"/>
      <c r="U375" s="359"/>
      <c r="V375" s="359"/>
      <c r="W375" s="337">
        <f t="shared" si="466"/>
        <v>0</v>
      </c>
      <c r="X375" s="359"/>
      <c r="Y375" s="359"/>
      <c r="Z375" s="359"/>
      <c r="AA375" s="359"/>
      <c r="AB375" s="359"/>
      <c r="AC375" s="359"/>
      <c r="AD375" s="359"/>
      <c r="AE375" s="359"/>
      <c r="AF375" s="359"/>
      <c r="AG375" s="359"/>
      <c r="AH375" s="359"/>
      <c r="AI375" s="359"/>
      <c r="AJ375" s="359"/>
      <c r="AK375" s="359"/>
      <c r="AL375" s="359"/>
      <c r="AM375" s="359"/>
      <c r="AN375" s="359"/>
      <c r="AO375" s="337">
        <f t="shared" si="467"/>
        <v>0</v>
      </c>
      <c r="AP375" s="325">
        <f t="shared" si="464"/>
        <v>0</v>
      </c>
      <c r="AQ375" s="360"/>
      <c r="AR375" s="352">
        <f t="shared" si="465"/>
        <v>0</v>
      </c>
    </row>
    <row r="376" spans="1:44">
      <c r="A376" s="308"/>
      <c r="B376" s="309"/>
      <c r="C376" s="324" t="s">
        <v>1013</v>
      </c>
      <c r="D376" s="325"/>
      <c r="E376" s="359"/>
      <c r="F376" s="359"/>
      <c r="G376" s="359"/>
      <c r="H376" s="359"/>
      <c r="I376" s="359"/>
      <c r="J376" s="359"/>
      <c r="K376" s="359"/>
      <c r="L376" s="359"/>
      <c r="M376" s="359"/>
      <c r="N376" s="359"/>
      <c r="O376" s="359"/>
      <c r="P376" s="359"/>
      <c r="Q376" s="359"/>
      <c r="R376" s="359"/>
      <c r="S376" s="359"/>
      <c r="T376" s="359"/>
      <c r="U376" s="359"/>
      <c r="V376" s="359"/>
      <c r="W376" s="337">
        <f t="shared" si="466"/>
        <v>0</v>
      </c>
      <c r="X376" s="359"/>
      <c r="Y376" s="359"/>
      <c r="Z376" s="359"/>
      <c r="AA376" s="359"/>
      <c r="AB376" s="359"/>
      <c r="AC376" s="359"/>
      <c r="AD376" s="359"/>
      <c r="AE376" s="359"/>
      <c r="AF376" s="359"/>
      <c r="AG376" s="359"/>
      <c r="AH376" s="359"/>
      <c r="AI376" s="359"/>
      <c r="AJ376" s="359"/>
      <c r="AK376" s="359"/>
      <c r="AL376" s="359"/>
      <c r="AM376" s="359"/>
      <c r="AN376" s="359"/>
      <c r="AO376" s="337">
        <f t="shared" si="467"/>
        <v>0</v>
      </c>
      <c r="AP376" s="325">
        <f t="shared" si="464"/>
        <v>0</v>
      </c>
      <c r="AQ376" s="360"/>
      <c r="AR376" s="352">
        <f t="shared" si="465"/>
        <v>0</v>
      </c>
    </row>
    <row r="377" spans="1:44">
      <c r="A377" s="308"/>
      <c r="B377" s="309"/>
      <c r="C377" s="324" t="s">
        <v>1014</v>
      </c>
      <c r="D377" s="325"/>
      <c r="E377" s="359"/>
      <c r="F377" s="359"/>
      <c r="G377" s="359"/>
      <c r="H377" s="359"/>
      <c r="I377" s="359"/>
      <c r="J377" s="359"/>
      <c r="K377" s="359"/>
      <c r="L377" s="359"/>
      <c r="M377" s="359"/>
      <c r="N377" s="359"/>
      <c r="O377" s="359"/>
      <c r="P377" s="359"/>
      <c r="Q377" s="359"/>
      <c r="R377" s="359"/>
      <c r="S377" s="359"/>
      <c r="T377" s="359"/>
      <c r="U377" s="359"/>
      <c r="V377" s="359"/>
      <c r="W377" s="337">
        <f t="shared" si="466"/>
        <v>0</v>
      </c>
      <c r="X377" s="359"/>
      <c r="Y377" s="359"/>
      <c r="Z377" s="359"/>
      <c r="AA377" s="359"/>
      <c r="AB377" s="359"/>
      <c r="AC377" s="359"/>
      <c r="AD377" s="359"/>
      <c r="AE377" s="359"/>
      <c r="AF377" s="359"/>
      <c r="AG377" s="359"/>
      <c r="AH377" s="359"/>
      <c r="AI377" s="359"/>
      <c r="AJ377" s="359"/>
      <c r="AK377" s="359"/>
      <c r="AL377" s="359"/>
      <c r="AM377" s="359"/>
      <c r="AN377" s="359"/>
      <c r="AO377" s="337">
        <f t="shared" si="467"/>
        <v>0</v>
      </c>
      <c r="AP377" s="325">
        <f t="shared" si="464"/>
        <v>0</v>
      </c>
      <c r="AQ377" s="360"/>
      <c r="AR377" s="352">
        <f t="shared" si="465"/>
        <v>0</v>
      </c>
    </row>
    <row r="378" spans="1:44">
      <c r="A378" s="308"/>
      <c r="B378" s="309"/>
      <c r="C378" s="324" t="s">
        <v>808</v>
      </c>
      <c r="D378" s="325"/>
      <c r="E378" s="359"/>
      <c r="F378" s="359"/>
      <c r="G378" s="359"/>
      <c r="H378" s="359"/>
      <c r="I378" s="359"/>
      <c r="J378" s="359"/>
      <c r="K378" s="359"/>
      <c r="L378" s="359"/>
      <c r="M378" s="359"/>
      <c r="N378" s="359"/>
      <c r="O378" s="359"/>
      <c r="P378" s="359"/>
      <c r="Q378" s="359"/>
      <c r="R378" s="359"/>
      <c r="S378" s="359"/>
      <c r="T378" s="359"/>
      <c r="U378" s="359"/>
      <c r="V378" s="359"/>
      <c r="W378" s="337">
        <f t="shared" si="466"/>
        <v>0</v>
      </c>
      <c r="X378" s="359"/>
      <c r="Y378" s="359"/>
      <c r="Z378" s="359"/>
      <c r="AA378" s="359"/>
      <c r="AB378" s="359"/>
      <c r="AC378" s="359"/>
      <c r="AD378" s="359"/>
      <c r="AE378" s="359"/>
      <c r="AF378" s="359"/>
      <c r="AG378" s="359"/>
      <c r="AH378" s="359"/>
      <c r="AI378" s="359"/>
      <c r="AJ378" s="359"/>
      <c r="AK378" s="359"/>
      <c r="AL378" s="359"/>
      <c r="AM378" s="359"/>
      <c r="AN378" s="359"/>
      <c r="AO378" s="337">
        <f t="shared" si="467"/>
        <v>0</v>
      </c>
      <c r="AP378" s="325">
        <f t="shared" si="464"/>
        <v>0</v>
      </c>
      <c r="AQ378" s="360"/>
      <c r="AR378" s="352">
        <f t="shared" si="465"/>
        <v>0</v>
      </c>
    </row>
    <row r="379" spans="1:44">
      <c r="A379" s="308"/>
      <c r="B379" s="309"/>
      <c r="C379" s="324" t="s">
        <v>1015</v>
      </c>
      <c r="D379" s="325"/>
      <c r="E379" s="359"/>
      <c r="F379" s="359"/>
      <c r="G379" s="359"/>
      <c r="H379" s="359"/>
      <c r="I379" s="359"/>
      <c r="J379" s="359"/>
      <c r="K379" s="359"/>
      <c r="L379" s="359"/>
      <c r="M379" s="359"/>
      <c r="N379" s="359"/>
      <c r="O379" s="359"/>
      <c r="P379" s="359"/>
      <c r="Q379" s="359"/>
      <c r="R379" s="359"/>
      <c r="S379" s="359"/>
      <c r="T379" s="359"/>
      <c r="U379" s="359"/>
      <c r="V379" s="359"/>
      <c r="W379" s="337">
        <f t="shared" si="466"/>
        <v>0</v>
      </c>
      <c r="X379" s="359"/>
      <c r="Y379" s="359"/>
      <c r="Z379" s="359"/>
      <c r="AA379" s="359"/>
      <c r="AB379" s="359"/>
      <c r="AC379" s="359"/>
      <c r="AD379" s="359"/>
      <c r="AE379" s="359"/>
      <c r="AF379" s="359"/>
      <c r="AG379" s="359"/>
      <c r="AH379" s="359"/>
      <c r="AI379" s="359"/>
      <c r="AJ379" s="359"/>
      <c r="AK379" s="359"/>
      <c r="AL379" s="359"/>
      <c r="AM379" s="359"/>
      <c r="AN379" s="359"/>
      <c r="AO379" s="337">
        <f t="shared" si="467"/>
        <v>0</v>
      </c>
      <c r="AP379" s="325">
        <f t="shared" si="464"/>
        <v>0</v>
      </c>
      <c r="AQ379" s="360"/>
      <c r="AR379" s="352">
        <f t="shared" si="465"/>
        <v>0</v>
      </c>
    </row>
    <row r="380" spans="1:44">
      <c r="A380" s="308"/>
      <c r="B380" s="309"/>
      <c r="C380" s="324" t="s">
        <v>1016</v>
      </c>
      <c r="D380" s="325"/>
      <c r="E380" s="359"/>
      <c r="F380" s="359"/>
      <c r="G380" s="359"/>
      <c r="H380" s="359"/>
      <c r="I380" s="359"/>
      <c r="J380" s="359"/>
      <c r="K380" s="359"/>
      <c r="L380" s="359"/>
      <c r="M380" s="359"/>
      <c r="N380" s="359"/>
      <c r="O380" s="359"/>
      <c r="P380" s="359"/>
      <c r="Q380" s="359"/>
      <c r="R380" s="359"/>
      <c r="S380" s="359"/>
      <c r="T380" s="359"/>
      <c r="U380" s="359"/>
      <c r="V380" s="359"/>
      <c r="W380" s="337">
        <f t="shared" si="466"/>
        <v>0</v>
      </c>
      <c r="X380" s="359"/>
      <c r="Y380" s="359"/>
      <c r="Z380" s="359"/>
      <c r="AA380" s="359"/>
      <c r="AB380" s="359"/>
      <c r="AC380" s="359"/>
      <c r="AD380" s="359"/>
      <c r="AE380" s="359"/>
      <c r="AF380" s="359"/>
      <c r="AG380" s="359"/>
      <c r="AH380" s="359"/>
      <c r="AI380" s="359"/>
      <c r="AJ380" s="359"/>
      <c r="AK380" s="359"/>
      <c r="AL380" s="359"/>
      <c r="AM380" s="359"/>
      <c r="AN380" s="359"/>
      <c r="AO380" s="337">
        <f t="shared" si="467"/>
        <v>0</v>
      </c>
      <c r="AP380" s="325">
        <f t="shared" si="464"/>
        <v>0</v>
      </c>
      <c r="AQ380" s="360"/>
      <c r="AR380" s="352">
        <f t="shared" si="465"/>
        <v>0</v>
      </c>
    </row>
    <row r="381" spans="1:44">
      <c r="A381" s="308"/>
      <c r="B381" s="309"/>
      <c r="C381" s="324" t="s">
        <v>812</v>
      </c>
      <c r="D381" s="325"/>
      <c r="E381" s="359"/>
      <c r="F381" s="359"/>
      <c r="G381" s="359"/>
      <c r="H381" s="359"/>
      <c r="I381" s="359"/>
      <c r="J381" s="359"/>
      <c r="K381" s="359"/>
      <c r="L381" s="359"/>
      <c r="M381" s="359"/>
      <c r="N381" s="359"/>
      <c r="O381" s="359"/>
      <c r="P381" s="359"/>
      <c r="Q381" s="359"/>
      <c r="R381" s="359"/>
      <c r="S381" s="359"/>
      <c r="T381" s="359"/>
      <c r="U381" s="359"/>
      <c r="V381" s="359"/>
      <c r="W381" s="337">
        <f t="shared" si="466"/>
        <v>0</v>
      </c>
      <c r="X381" s="359"/>
      <c r="Y381" s="359"/>
      <c r="Z381" s="359"/>
      <c r="AA381" s="359"/>
      <c r="AB381" s="359"/>
      <c r="AC381" s="359"/>
      <c r="AD381" s="359"/>
      <c r="AE381" s="359"/>
      <c r="AF381" s="359"/>
      <c r="AG381" s="359"/>
      <c r="AH381" s="359"/>
      <c r="AI381" s="359"/>
      <c r="AJ381" s="359"/>
      <c r="AK381" s="359"/>
      <c r="AL381" s="359"/>
      <c r="AM381" s="359"/>
      <c r="AN381" s="359"/>
      <c r="AO381" s="337">
        <f t="shared" si="467"/>
        <v>0</v>
      </c>
      <c r="AP381" s="325">
        <f t="shared" si="464"/>
        <v>0</v>
      </c>
      <c r="AQ381" s="360"/>
      <c r="AR381" s="352">
        <f t="shared" si="465"/>
        <v>0</v>
      </c>
    </row>
    <row r="382" spans="1:44">
      <c r="A382" s="308"/>
      <c r="B382" s="309"/>
      <c r="C382" s="324" t="s">
        <v>816</v>
      </c>
      <c r="D382" s="325"/>
      <c r="E382" s="359"/>
      <c r="F382" s="359"/>
      <c r="G382" s="359"/>
      <c r="H382" s="359"/>
      <c r="I382" s="359"/>
      <c r="J382" s="359"/>
      <c r="K382" s="359"/>
      <c r="L382" s="359"/>
      <c r="M382" s="359"/>
      <c r="N382" s="359"/>
      <c r="O382" s="359"/>
      <c r="P382" s="359"/>
      <c r="Q382" s="359"/>
      <c r="R382" s="359"/>
      <c r="S382" s="359"/>
      <c r="T382" s="359"/>
      <c r="U382" s="359"/>
      <c r="V382" s="359"/>
      <c r="W382" s="337">
        <f t="shared" si="466"/>
        <v>0</v>
      </c>
      <c r="X382" s="359"/>
      <c r="Y382" s="359"/>
      <c r="Z382" s="359"/>
      <c r="AA382" s="359"/>
      <c r="AB382" s="359"/>
      <c r="AC382" s="359"/>
      <c r="AD382" s="359"/>
      <c r="AE382" s="359"/>
      <c r="AF382" s="359"/>
      <c r="AG382" s="359"/>
      <c r="AH382" s="359"/>
      <c r="AI382" s="359"/>
      <c r="AJ382" s="359"/>
      <c r="AK382" s="359"/>
      <c r="AL382" s="359"/>
      <c r="AM382" s="359"/>
      <c r="AN382" s="359"/>
      <c r="AO382" s="337">
        <f t="shared" si="467"/>
        <v>0</v>
      </c>
      <c r="AP382" s="325">
        <f t="shared" si="464"/>
        <v>0</v>
      </c>
      <c r="AQ382" s="360"/>
      <c r="AR382" s="352">
        <f t="shared" si="465"/>
        <v>0</v>
      </c>
    </row>
    <row r="383" spans="1:44">
      <c r="A383" s="308"/>
      <c r="B383" s="309"/>
      <c r="C383" s="324" t="s">
        <v>820</v>
      </c>
      <c r="D383" s="325"/>
      <c r="E383" s="359"/>
      <c r="F383" s="359"/>
      <c r="G383" s="359"/>
      <c r="H383" s="359"/>
      <c r="I383" s="359"/>
      <c r="J383" s="359"/>
      <c r="K383" s="359"/>
      <c r="L383" s="359"/>
      <c r="M383" s="359"/>
      <c r="N383" s="359"/>
      <c r="O383" s="359"/>
      <c r="P383" s="359"/>
      <c r="Q383" s="359"/>
      <c r="R383" s="359"/>
      <c r="S383" s="359"/>
      <c r="T383" s="359"/>
      <c r="U383" s="359"/>
      <c r="V383" s="359"/>
      <c r="W383" s="337">
        <f t="shared" si="466"/>
        <v>0</v>
      </c>
      <c r="X383" s="359"/>
      <c r="Y383" s="359"/>
      <c r="Z383" s="359"/>
      <c r="AA383" s="359"/>
      <c r="AB383" s="359"/>
      <c r="AC383" s="359"/>
      <c r="AD383" s="359"/>
      <c r="AE383" s="359"/>
      <c r="AF383" s="359"/>
      <c r="AG383" s="359"/>
      <c r="AH383" s="359"/>
      <c r="AI383" s="359"/>
      <c r="AJ383" s="359"/>
      <c r="AK383" s="359"/>
      <c r="AL383" s="359"/>
      <c r="AM383" s="359"/>
      <c r="AN383" s="359"/>
      <c r="AO383" s="337">
        <f t="shared" si="467"/>
        <v>0</v>
      </c>
      <c r="AP383" s="325">
        <f t="shared" si="464"/>
        <v>0</v>
      </c>
      <c r="AQ383" s="360"/>
      <c r="AR383" s="352">
        <f t="shared" si="465"/>
        <v>0</v>
      </c>
    </row>
    <row r="384" spans="1:44">
      <c r="A384" s="308"/>
      <c r="B384" s="309"/>
      <c r="C384" s="324" t="s">
        <v>828</v>
      </c>
      <c r="D384" s="325"/>
      <c r="E384" s="359"/>
      <c r="F384" s="359"/>
      <c r="G384" s="359"/>
      <c r="H384" s="359"/>
      <c r="I384" s="359"/>
      <c r="J384" s="359"/>
      <c r="K384" s="359"/>
      <c r="L384" s="359"/>
      <c r="M384" s="359"/>
      <c r="N384" s="359"/>
      <c r="O384" s="359"/>
      <c r="P384" s="359"/>
      <c r="Q384" s="359"/>
      <c r="R384" s="359"/>
      <c r="S384" s="359"/>
      <c r="T384" s="359"/>
      <c r="U384" s="359"/>
      <c r="V384" s="359"/>
      <c r="W384" s="337">
        <f t="shared" si="466"/>
        <v>0</v>
      </c>
      <c r="X384" s="359"/>
      <c r="Y384" s="359"/>
      <c r="Z384" s="359"/>
      <c r="AA384" s="359"/>
      <c r="AB384" s="359"/>
      <c r="AC384" s="359"/>
      <c r="AD384" s="359"/>
      <c r="AE384" s="359"/>
      <c r="AF384" s="359"/>
      <c r="AG384" s="359"/>
      <c r="AH384" s="359"/>
      <c r="AI384" s="359"/>
      <c r="AJ384" s="359"/>
      <c r="AK384" s="359"/>
      <c r="AL384" s="359"/>
      <c r="AM384" s="359"/>
      <c r="AN384" s="359"/>
      <c r="AO384" s="337">
        <f t="shared" si="467"/>
        <v>0</v>
      </c>
      <c r="AP384" s="325">
        <f t="shared" si="464"/>
        <v>0</v>
      </c>
      <c r="AQ384" s="360"/>
      <c r="AR384" s="352">
        <f t="shared" si="465"/>
        <v>0</v>
      </c>
    </row>
    <row r="385" spans="1:44">
      <c r="A385" s="308"/>
      <c r="B385" s="309"/>
      <c r="C385" s="322" t="s">
        <v>831</v>
      </c>
      <c r="D385" s="323"/>
      <c r="E385" s="323">
        <f>SUM(E386:E390)</f>
        <v>0</v>
      </c>
      <c r="F385" s="323">
        <f t="shared" ref="F385:X385" si="468">SUM(F386:F390)</f>
        <v>0</v>
      </c>
      <c r="G385" s="323">
        <f t="shared" si="468"/>
        <v>0</v>
      </c>
      <c r="H385" s="323">
        <f t="shared" si="468"/>
        <v>0</v>
      </c>
      <c r="I385" s="323">
        <f t="shared" si="468"/>
        <v>0</v>
      </c>
      <c r="J385" s="323">
        <f t="shared" si="468"/>
        <v>0</v>
      </c>
      <c r="K385" s="323">
        <f t="shared" si="468"/>
        <v>0</v>
      </c>
      <c r="L385" s="323">
        <f t="shared" si="468"/>
        <v>0</v>
      </c>
      <c r="M385" s="323">
        <f t="shared" si="468"/>
        <v>0</v>
      </c>
      <c r="N385" s="323">
        <f t="shared" si="468"/>
        <v>0</v>
      </c>
      <c r="O385" s="323">
        <f t="shared" si="468"/>
        <v>0</v>
      </c>
      <c r="P385" s="323">
        <f t="shared" si="468"/>
        <v>0</v>
      </c>
      <c r="Q385" s="323">
        <f t="shared" si="468"/>
        <v>0</v>
      </c>
      <c r="R385" s="323">
        <f t="shared" si="468"/>
        <v>0</v>
      </c>
      <c r="S385" s="323">
        <f t="shared" si="468"/>
        <v>0</v>
      </c>
      <c r="T385" s="323">
        <f t="shared" si="468"/>
        <v>0</v>
      </c>
      <c r="U385" s="323">
        <f t="shared" si="468"/>
        <v>0</v>
      </c>
      <c r="V385" s="323">
        <f t="shared" si="468"/>
        <v>0</v>
      </c>
      <c r="W385" s="336">
        <f t="shared" si="468"/>
        <v>0</v>
      </c>
      <c r="X385" s="323">
        <f t="shared" si="468"/>
        <v>0</v>
      </c>
      <c r="Y385" s="323">
        <f t="shared" ref="Y385:AO385" si="469">SUM(Y386:Y390)</f>
        <v>0</v>
      </c>
      <c r="Z385" s="323">
        <f t="shared" si="469"/>
        <v>0</v>
      </c>
      <c r="AA385" s="323">
        <f t="shared" si="469"/>
        <v>0</v>
      </c>
      <c r="AB385" s="323">
        <f t="shared" si="469"/>
        <v>0</v>
      </c>
      <c r="AC385" s="323">
        <f t="shared" si="469"/>
        <v>0</v>
      </c>
      <c r="AD385" s="323">
        <f t="shared" si="469"/>
        <v>0</v>
      </c>
      <c r="AE385" s="323">
        <f t="shared" si="469"/>
        <v>0</v>
      </c>
      <c r="AF385" s="323">
        <f t="shared" si="469"/>
        <v>0</v>
      </c>
      <c r="AG385" s="323">
        <f t="shared" si="469"/>
        <v>0</v>
      </c>
      <c r="AH385" s="323">
        <f t="shared" si="469"/>
        <v>0</v>
      </c>
      <c r="AI385" s="323">
        <f t="shared" si="469"/>
        <v>0</v>
      </c>
      <c r="AJ385" s="323">
        <f t="shared" si="469"/>
        <v>0</v>
      </c>
      <c r="AK385" s="323">
        <f t="shared" si="469"/>
        <v>0</v>
      </c>
      <c r="AL385" s="323">
        <f t="shared" si="469"/>
        <v>0</v>
      </c>
      <c r="AM385" s="323">
        <f t="shared" si="469"/>
        <v>0</v>
      </c>
      <c r="AN385" s="323">
        <f t="shared" si="469"/>
        <v>0</v>
      </c>
      <c r="AO385" s="336">
        <f t="shared" si="469"/>
        <v>0</v>
      </c>
      <c r="AP385" s="323">
        <f t="shared" ref="AP385:AR385" si="470">SUM(AP386:AP390)</f>
        <v>0</v>
      </c>
      <c r="AQ385" s="350">
        <f t="shared" si="470"/>
        <v>0</v>
      </c>
      <c r="AR385" s="351">
        <f t="shared" si="470"/>
        <v>0</v>
      </c>
    </row>
    <row r="386" spans="1:44">
      <c r="A386" s="308"/>
      <c r="B386" s="309"/>
      <c r="C386" s="324" t="s">
        <v>835</v>
      </c>
      <c r="D386" s="325"/>
      <c r="E386" s="359"/>
      <c r="F386" s="359"/>
      <c r="G386" s="359"/>
      <c r="H386" s="359"/>
      <c r="I386" s="359"/>
      <c r="J386" s="359"/>
      <c r="K386" s="359"/>
      <c r="L386" s="359"/>
      <c r="M386" s="359"/>
      <c r="N386" s="359"/>
      <c r="O386" s="359"/>
      <c r="P386" s="359"/>
      <c r="Q386" s="359"/>
      <c r="R386" s="359"/>
      <c r="S386" s="359"/>
      <c r="T386" s="359"/>
      <c r="U386" s="359"/>
      <c r="V386" s="359"/>
      <c r="W386" s="337">
        <f>SUM(E386:V386)</f>
        <v>0</v>
      </c>
      <c r="X386" s="359"/>
      <c r="Y386" s="359"/>
      <c r="Z386" s="359"/>
      <c r="AA386" s="359"/>
      <c r="AB386" s="359"/>
      <c r="AC386" s="359"/>
      <c r="AD386" s="359"/>
      <c r="AE386" s="359"/>
      <c r="AF386" s="359"/>
      <c r="AG386" s="359"/>
      <c r="AH386" s="359"/>
      <c r="AI386" s="359"/>
      <c r="AJ386" s="359"/>
      <c r="AK386" s="359"/>
      <c r="AL386" s="359"/>
      <c r="AM386" s="359"/>
      <c r="AN386" s="359"/>
      <c r="AO386" s="337">
        <f>SUM(X386:AN386)</f>
        <v>0</v>
      </c>
      <c r="AP386" s="325">
        <f>+D386+W386-AO386</f>
        <v>0</v>
      </c>
      <c r="AQ386" s="360"/>
      <c r="AR386" s="352">
        <f t="shared" ref="AR386:AR390" si="471">+AP386-AQ386</f>
        <v>0</v>
      </c>
    </row>
    <row r="387" spans="1:44">
      <c r="A387" s="308"/>
      <c r="B387" s="309"/>
      <c r="C387" s="324" t="s">
        <v>1017</v>
      </c>
      <c r="D387" s="325"/>
      <c r="E387" s="359"/>
      <c r="F387" s="359"/>
      <c r="G387" s="359"/>
      <c r="H387" s="359"/>
      <c r="I387" s="359"/>
      <c r="J387" s="359"/>
      <c r="K387" s="359"/>
      <c r="L387" s="359"/>
      <c r="M387" s="359"/>
      <c r="N387" s="359"/>
      <c r="O387" s="359"/>
      <c r="P387" s="359"/>
      <c r="Q387" s="359"/>
      <c r="R387" s="359"/>
      <c r="S387" s="359"/>
      <c r="T387" s="359"/>
      <c r="U387" s="359"/>
      <c r="V387" s="359"/>
      <c r="W387" s="337">
        <f t="shared" ref="W387:W390" si="472">SUM(E387:V387)</f>
        <v>0</v>
      </c>
      <c r="X387" s="359"/>
      <c r="Y387" s="359"/>
      <c r="Z387" s="359"/>
      <c r="AA387" s="359"/>
      <c r="AB387" s="359"/>
      <c r="AC387" s="359"/>
      <c r="AD387" s="359"/>
      <c r="AE387" s="359"/>
      <c r="AF387" s="359"/>
      <c r="AG387" s="359"/>
      <c r="AH387" s="359"/>
      <c r="AI387" s="359"/>
      <c r="AJ387" s="359"/>
      <c r="AK387" s="359"/>
      <c r="AL387" s="359"/>
      <c r="AM387" s="359"/>
      <c r="AN387" s="359"/>
      <c r="AO387" s="337">
        <f t="shared" ref="AO387:AO390" si="473">SUM(X387:AN387)</f>
        <v>0</v>
      </c>
      <c r="AP387" s="325">
        <f>+D387+W387-AO387</f>
        <v>0</v>
      </c>
      <c r="AQ387" s="360"/>
      <c r="AR387" s="352">
        <f t="shared" si="471"/>
        <v>0</v>
      </c>
    </row>
    <row r="388" spans="1:44">
      <c r="A388" s="308"/>
      <c r="B388" s="309"/>
      <c r="C388" s="324" t="s">
        <v>838</v>
      </c>
      <c r="D388" s="325"/>
      <c r="E388" s="359"/>
      <c r="F388" s="359"/>
      <c r="G388" s="359"/>
      <c r="H388" s="359"/>
      <c r="I388" s="359"/>
      <c r="J388" s="359"/>
      <c r="K388" s="359"/>
      <c r="L388" s="359"/>
      <c r="M388" s="359"/>
      <c r="N388" s="359"/>
      <c r="O388" s="359"/>
      <c r="P388" s="359"/>
      <c r="Q388" s="359"/>
      <c r="R388" s="359"/>
      <c r="S388" s="359"/>
      <c r="T388" s="359"/>
      <c r="U388" s="359"/>
      <c r="V388" s="359"/>
      <c r="W388" s="337">
        <f t="shared" si="472"/>
        <v>0</v>
      </c>
      <c r="X388" s="359"/>
      <c r="Y388" s="359"/>
      <c r="Z388" s="359"/>
      <c r="AA388" s="359"/>
      <c r="AB388" s="359"/>
      <c r="AC388" s="359"/>
      <c r="AD388" s="359"/>
      <c r="AE388" s="359"/>
      <c r="AF388" s="359"/>
      <c r="AG388" s="359"/>
      <c r="AH388" s="359"/>
      <c r="AI388" s="359"/>
      <c r="AJ388" s="359"/>
      <c r="AK388" s="359"/>
      <c r="AL388" s="359"/>
      <c r="AM388" s="359"/>
      <c r="AN388" s="359"/>
      <c r="AO388" s="337">
        <f t="shared" si="473"/>
        <v>0</v>
      </c>
      <c r="AP388" s="325">
        <f>+D388+W388-AO388</f>
        <v>0</v>
      </c>
      <c r="AQ388" s="360"/>
      <c r="AR388" s="352">
        <f t="shared" si="471"/>
        <v>0</v>
      </c>
    </row>
    <row r="389" spans="1:44">
      <c r="A389" s="308"/>
      <c r="B389" s="309"/>
      <c r="C389" s="324" t="s">
        <v>842</v>
      </c>
      <c r="D389" s="325"/>
      <c r="E389" s="359"/>
      <c r="F389" s="359"/>
      <c r="G389" s="359"/>
      <c r="H389" s="359"/>
      <c r="I389" s="359"/>
      <c r="J389" s="359"/>
      <c r="K389" s="359"/>
      <c r="L389" s="359"/>
      <c r="M389" s="359"/>
      <c r="N389" s="359"/>
      <c r="O389" s="359"/>
      <c r="P389" s="359"/>
      <c r="Q389" s="359"/>
      <c r="R389" s="359"/>
      <c r="S389" s="359"/>
      <c r="T389" s="359"/>
      <c r="U389" s="359"/>
      <c r="V389" s="359"/>
      <c r="W389" s="337">
        <f t="shared" si="472"/>
        <v>0</v>
      </c>
      <c r="X389" s="359"/>
      <c r="Y389" s="359"/>
      <c r="Z389" s="359"/>
      <c r="AA389" s="359"/>
      <c r="AB389" s="359"/>
      <c r="AC389" s="359"/>
      <c r="AD389" s="359"/>
      <c r="AE389" s="359"/>
      <c r="AF389" s="359"/>
      <c r="AG389" s="359"/>
      <c r="AH389" s="359"/>
      <c r="AI389" s="359"/>
      <c r="AJ389" s="359"/>
      <c r="AK389" s="359"/>
      <c r="AL389" s="359"/>
      <c r="AM389" s="359"/>
      <c r="AN389" s="359"/>
      <c r="AO389" s="337">
        <f t="shared" si="473"/>
        <v>0</v>
      </c>
      <c r="AP389" s="325">
        <f>+D389+W389-AO389</f>
        <v>0</v>
      </c>
      <c r="AQ389" s="360"/>
      <c r="AR389" s="352">
        <f t="shared" si="471"/>
        <v>0</v>
      </c>
    </row>
    <row r="390" spans="1:44">
      <c r="A390" s="308"/>
      <c r="B390" s="309"/>
      <c r="C390" s="324" t="s">
        <v>845</v>
      </c>
      <c r="D390" s="325"/>
      <c r="E390" s="359"/>
      <c r="F390" s="359"/>
      <c r="G390" s="359"/>
      <c r="H390" s="359"/>
      <c r="I390" s="359"/>
      <c r="J390" s="359"/>
      <c r="K390" s="359"/>
      <c r="L390" s="359"/>
      <c r="M390" s="359"/>
      <c r="N390" s="359"/>
      <c r="O390" s="359"/>
      <c r="P390" s="359"/>
      <c r="Q390" s="359"/>
      <c r="R390" s="359"/>
      <c r="S390" s="359"/>
      <c r="T390" s="359"/>
      <c r="U390" s="359"/>
      <c r="V390" s="359"/>
      <c r="W390" s="337">
        <f t="shared" si="472"/>
        <v>0</v>
      </c>
      <c r="X390" s="359"/>
      <c r="Y390" s="359"/>
      <c r="Z390" s="359"/>
      <c r="AA390" s="359"/>
      <c r="AB390" s="359"/>
      <c r="AC390" s="359"/>
      <c r="AD390" s="359"/>
      <c r="AE390" s="359"/>
      <c r="AF390" s="359"/>
      <c r="AG390" s="359"/>
      <c r="AH390" s="359"/>
      <c r="AI390" s="359"/>
      <c r="AJ390" s="359"/>
      <c r="AK390" s="359"/>
      <c r="AL390" s="359"/>
      <c r="AM390" s="359"/>
      <c r="AN390" s="359"/>
      <c r="AO390" s="337">
        <f t="shared" si="473"/>
        <v>0</v>
      </c>
      <c r="AP390" s="325">
        <f>+D390+W390-AO390</f>
        <v>0</v>
      </c>
      <c r="AQ390" s="360"/>
      <c r="AR390" s="352">
        <f t="shared" si="471"/>
        <v>0</v>
      </c>
    </row>
    <row r="391" spans="1:44">
      <c r="A391" s="308"/>
      <c r="B391" s="309"/>
      <c r="C391" s="322" t="s">
        <v>849</v>
      </c>
      <c r="D391" s="323"/>
      <c r="E391" s="323">
        <f>SUM(E392:E396)</f>
        <v>0</v>
      </c>
      <c r="F391" s="323">
        <f t="shared" ref="F391:T391" si="474">SUM(F392:F396)</f>
        <v>0</v>
      </c>
      <c r="G391" s="323">
        <f t="shared" si="474"/>
        <v>0</v>
      </c>
      <c r="H391" s="323">
        <f t="shared" si="474"/>
        <v>0</v>
      </c>
      <c r="I391" s="323">
        <f t="shared" si="474"/>
        <v>0</v>
      </c>
      <c r="J391" s="323">
        <f t="shared" si="474"/>
        <v>0</v>
      </c>
      <c r="K391" s="323">
        <f t="shared" si="474"/>
        <v>0</v>
      </c>
      <c r="L391" s="323">
        <f t="shared" si="474"/>
        <v>0</v>
      </c>
      <c r="M391" s="323">
        <f t="shared" si="474"/>
        <v>0</v>
      </c>
      <c r="N391" s="323">
        <f t="shared" si="474"/>
        <v>0</v>
      </c>
      <c r="O391" s="323">
        <f t="shared" si="474"/>
        <v>0</v>
      </c>
      <c r="P391" s="323">
        <f t="shared" si="474"/>
        <v>0</v>
      </c>
      <c r="Q391" s="323">
        <f t="shared" si="474"/>
        <v>0</v>
      </c>
      <c r="R391" s="323">
        <f t="shared" si="474"/>
        <v>0</v>
      </c>
      <c r="S391" s="323">
        <f t="shared" si="474"/>
        <v>0</v>
      </c>
      <c r="T391" s="323">
        <f t="shared" si="474"/>
        <v>0</v>
      </c>
      <c r="U391" s="323"/>
      <c r="V391" s="323">
        <f>SUM(V392:V396)</f>
        <v>0</v>
      </c>
      <c r="W391" s="336">
        <f>SUM(W392:W396)</f>
        <v>0</v>
      </c>
      <c r="X391" s="323">
        <f>SUM(X392:X396)</f>
        <v>0</v>
      </c>
      <c r="Y391" s="323">
        <f t="shared" ref="Y391:AO391" si="475">SUM(Y392:Y396)</f>
        <v>0</v>
      </c>
      <c r="Z391" s="323">
        <f t="shared" si="475"/>
        <v>0</v>
      </c>
      <c r="AA391" s="323">
        <f t="shared" si="475"/>
        <v>0</v>
      </c>
      <c r="AB391" s="323">
        <f t="shared" si="475"/>
        <v>0</v>
      </c>
      <c r="AC391" s="323">
        <f t="shared" si="475"/>
        <v>0</v>
      </c>
      <c r="AD391" s="323">
        <f t="shared" si="475"/>
        <v>0</v>
      </c>
      <c r="AE391" s="323">
        <f t="shared" si="475"/>
        <v>0</v>
      </c>
      <c r="AF391" s="323">
        <f t="shared" si="475"/>
        <v>0</v>
      </c>
      <c r="AG391" s="323">
        <f t="shared" si="475"/>
        <v>0</v>
      </c>
      <c r="AH391" s="323">
        <f t="shared" si="475"/>
        <v>0</v>
      </c>
      <c r="AI391" s="323">
        <f t="shared" si="475"/>
        <v>0</v>
      </c>
      <c r="AJ391" s="323">
        <f t="shared" si="475"/>
        <v>0</v>
      </c>
      <c r="AK391" s="323">
        <f t="shared" si="475"/>
        <v>0</v>
      </c>
      <c r="AL391" s="323">
        <f t="shared" si="475"/>
        <v>0</v>
      </c>
      <c r="AM391" s="323">
        <f t="shared" si="475"/>
        <v>0</v>
      </c>
      <c r="AN391" s="323">
        <f t="shared" si="475"/>
        <v>0</v>
      </c>
      <c r="AO391" s="336">
        <f t="shared" si="475"/>
        <v>0</v>
      </c>
      <c r="AP391" s="323">
        <f t="shared" ref="AP391:AR391" si="476">SUM(AP392:AP396)</f>
        <v>0</v>
      </c>
      <c r="AQ391" s="350">
        <f t="shared" si="476"/>
        <v>0</v>
      </c>
      <c r="AR391" s="351">
        <f t="shared" si="476"/>
        <v>0</v>
      </c>
    </row>
    <row r="392" spans="1:44">
      <c r="A392" s="308"/>
      <c r="B392" s="309"/>
      <c r="C392" s="324" t="s">
        <v>853</v>
      </c>
      <c r="D392" s="325"/>
      <c r="E392" s="359"/>
      <c r="F392" s="359"/>
      <c r="G392" s="359"/>
      <c r="H392" s="359"/>
      <c r="I392" s="359"/>
      <c r="J392" s="359"/>
      <c r="K392" s="359"/>
      <c r="L392" s="359"/>
      <c r="M392" s="359"/>
      <c r="N392" s="359"/>
      <c r="O392" s="359"/>
      <c r="P392" s="359"/>
      <c r="Q392" s="359"/>
      <c r="R392" s="359"/>
      <c r="S392" s="359"/>
      <c r="T392" s="359"/>
      <c r="U392" s="359"/>
      <c r="V392" s="359"/>
      <c r="W392" s="337">
        <f>SUM(E392:V392)</f>
        <v>0</v>
      </c>
      <c r="X392" s="359"/>
      <c r="Y392" s="359"/>
      <c r="Z392" s="359"/>
      <c r="AA392" s="359"/>
      <c r="AB392" s="359"/>
      <c r="AC392" s="359"/>
      <c r="AD392" s="359"/>
      <c r="AE392" s="359"/>
      <c r="AF392" s="359"/>
      <c r="AG392" s="359"/>
      <c r="AH392" s="359"/>
      <c r="AI392" s="359"/>
      <c r="AJ392" s="359"/>
      <c r="AK392" s="359"/>
      <c r="AL392" s="359"/>
      <c r="AM392" s="359"/>
      <c r="AN392" s="359"/>
      <c r="AO392" s="337">
        <f>SUM(X392:AN392)</f>
        <v>0</v>
      </c>
      <c r="AP392" s="325">
        <f>+D392+W392-AO392</f>
        <v>0</v>
      </c>
      <c r="AQ392" s="360"/>
      <c r="AR392" s="352">
        <f t="shared" ref="AR392:AR396" si="477">+AP392-AQ392</f>
        <v>0</v>
      </c>
    </row>
    <row r="393" spans="1:44">
      <c r="A393" s="308"/>
      <c r="B393" s="309"/>
      <c r="C393" s="324" t="s">
        <v>857</v>
      </c>
      <c r="D393" s="325"/>
      <c r="E393" s="359"/>
      <c r="F393" s="359"/>
      <c r="G393" s="359"/>
      <c r="H393" s="359"/>
      <c r="I393" s="359"/>
      <c r="J393" s="359"/>
      <c r="K393" s="359"/>
      <c r="L393" s="359"/>
      <c r="M393" s="359"/>
      <c r="N393" s="359"/>
      <c r="O393" s="359"/>
      <c r="P393" s="359"/>
      <c r="Q393" s="359"/>
      <c r="R393" s="359"/>
      <c r="S393" s="359"/>
      <c r="T393" s="359"/>
      <c r="U393" s="359"/>
      <c r="V393" s="359"/>
      <c r="W393" s="337">
        <f t="shared" ref="W393:W396" si="478">SUM(E393:V393)</f>
        <v>0</v>
      </c>
      <c r="X393" s="359"/>
      <c r="Y393" s="359"/>
      <c r="Z393" s="359"/>
      <c r="AA393" s="359"/>
      <c r="AB393" s="359"/>
      <c r="AC393" s="359"/>
      <c r="AD393" s="359"/>
      <c r="AE393" s="359"/>
      <c r="AF393" s="359"/>
      <c r="AG393" s="359"/>
      <c r="AH393" s="359"/>
      <c r="AI393" s="359"/>
      <c r="AJ393" s="359"/>
      <c r="AK393" s="359"/>
      <c r="AL393" s="359"/>
      <c r="AM393" s="359"/>
      <c r="AN393" s="359"/>
      <c r="AO393" s="337">
        <f t="shared" ref="AO393:AO396" si="479">SUM(X393:AN393)</f>
        <v>0</v>
      </c>
      <c r="AP393" s="325">
        <f>+D393+W393-AO393</f>
        <v>0</v>
      </c>
      <c r="AQ393" s="360"/>
      <c r="AR393" s="352">
        <f t="shared" si="477"/>
        <v>0</v>
      </c>
    </row>
    <row r="394" spans="1:44">
      <c r="A394" s="308"/>
      <c r="B394" s="309"/>
      <c r="C394" s="324" t="s">
        <v>861</v>
      </c>
      <c r="D394" s="325"/>
      <c r="E394" s="359"/>
      <c r="F394" s="359"/>
      <c r="G394" s="359"/>
      <c r="H394" s="359"/>
      <c r="I394" s="359"/>
      <c r="J394" s="359"/>
      <c r="K394" s="359"/>
      <c r="L394" s="359"/>
      <c r="M394" s="359"/>
      <c r="N394" s="359"/>
      <c r="O394" s="359"/>
      <c r="P394" s="359"/>
      <c r="Q394" s="359"/>
      <c r="R394" s="359"/>
      <c r="S394" s="359"/>
      <c r="T394" s="359"/>
      <c r="U394" s="359"/>
      <c r="V394" s="359"/>
      <c r="W394" s="337">
        <f t="shared" si="478"/>
        <v>0</v>
      </c>
      <c r="X394" s="359"/>
      <c r="Y394" s="359"/>
      <c r="Z394" s="359"/>
      <c r="AA394" s="359"/>
      <c r="AB394" s="359"/>
      <c r="AC394" s="359"/>
      <c r="AD394" s="359"/>
      <c r="AE394" s="359"/>
      <c r="AF394" s="359"/>
      <c r="AG394" s="359"/>
      <c r="AH394" s="359"/>
      <c r="AI394" s="359"/>
      <c r="AJ394" s="359"/>
      <c r="AK394" s="359"/>
      <c r="AL394" s="359"/>
      <c r="AM394" s="359"/>
      <c r="AN394" s="359"/>
      <c r="AO394" s="337">
        <f t="shared" si="479"/>
        <v>0</v>
      </c>
      <c r="AP394" s="325">
        <f>+D394+W394-AO394</f>
        <v>0</v>
      </c>
      <c r="AQ394" s="360"/>
      <c r="AR394" s="352">
        <f t="shared" si="477"/>
        <v>0</v>
      </c>
    </row>
    <row r="395" spans="1:44">
      <c r="A395" s="308"/>
      <c r="B395" s="309"/>
      <c r="C395" s="324" t="s">
        <v>865</v>
      </c>
      <c r="D395" s="325"/>
      <c r="E395" s="359"/>
      <c r="F395" s="359"/>
      <c r="G395" s="359"/>
      <c r="H395" s="359"/>
      <c r="I395" s="359"/>
      <c r="J395" s="359"/>
      <c r="K395" s="359"/>
      <c r="L395" s="359"/>
      <c r="M395" s="359"/>
      <c r="N395" s="359"/>
      <c r="O395" s="359"/>
      <c r="P395" s="359"/>
      <c r="Q395" s="359"/>
      <c r="R395" s="359"/>
      <c r="S395" s="359"/>
      <c r="T395" s="359"/>
      <c r="U395" s="359"/>
      <c r="V395" s="359"/>
      <c r="W395" s="337">
        <f t="shared" si="478"/>
        <v>0</v>
      </c>
      <c r="X395" s="359"/>
      <c r="Y395" s="359"/>
      <c r="Z395" s="359"/>
      <c r="AA395" s="359"/>
      <c r="AB395" s="359"/>
      <c r="AC395" s="359"/>
      <c r="AD395" s="359"/>
      <c r="AE395" s="359"/>
      <c r="AF395" s="359"/>
      <c r="AG395" s="359"/>
      <c r="AH395" s="359"/>
      <c r="AI395" s="359"/>
      <c r="AJ395" s="359"/>
      <c r="AK395" s="359"/>
      <c r="AL395" s="359"/>
      <c r="AM395" s="359"/>
      <c r="AN395" s="359"/>
      <c r="AO395" s="337">
        <f t="shared" si="479"/>
        <v>0</v>
      </c>
      <c r="AP395" s="325">
        <f>+D395+W395-AO395</f>
        <v>0</v>
      </c>
      <c r="AQ395" s="360"/>
      <c r="AR395" s="352">
        <f t="shared" si="477"/>
        <v>0</v>
      </c>
    </row>
    <row r="396" spans="1:44">
      <c r="A396" s="308"/>
      <c r="B396" s="309"/>
      <c r="C396" s="324" t="s">
        <v>869</v>
      </c>
      <c r="D396" s="325"/>
      <c r="E396" s="359"/>
      <c r="F396" s="359"/>
      <c r="G396" s="359"/>
      <c r="H396" s="359"/>
      <c r="I396" s="359"/>
      <c r="J396" s="359"/>
      <c r="K396" s="359"/>
      <c r="L396" s="359"/>
      <c r="M396" s="359"/>
      <c r="N396" s="359"/>
      <c r="O396" s="359"/>
      <c r="P396" s="359"/>
      <c r="Q396" s="359"/>
      <c r="R396" s="359"/>
      <c r="S396" s="359"/>
      <c r="T396" s="359"/>
      <c r="U396" s="359"/>
      <c r="V396" s="359"/>
      <c r="W396" s="337">
        <f t="shared" si="478"/>
        <v>0</v>
      </c>
      <c r="X396" s="359"/>
      <c r="Y396" s="359"/>
      <c r="Z396" s="359"/>
      <c r="AA396" s="359"/>
      <c r="AB396" s="359"/>
      <c r="AC396" s="359"/>
      <c r="AD396" s="359"/>
      <c r="AE396" s="359"/>
      <c r="AF396" s="359"/>
      <c r="AG396" s="359"/>
      <c r="AH396" s="359"/>
      <c r="AI396" s="359"/>
      <c r="AJ396" s="359"/>
      <c r="AK396" s="359"/>
      <c r="AL396" s="359"/>
      <c r="AM396" s="359"/>
      <c r="AN396" s="359"/>
      <c r="AO396" s="337">
        <f t="shared" si="479"/>
        <v>0</v>
      </c>
      <c r="AP396" s="325">
        <f>+D396+W396-AO396</f>
        <v>0</v>
      </c>
      <c r="AQ396" s="360"/>
      <c r="AR396" s="352">
        <f t="shared" si="477"/>
        <v>0</v>
      </c>
    </row>
    <row r="397" spans="1:44">
      <c r="A397" s="308"/>
      <c r="B397" s="309"/>
      <c r="C397" s="322" t="s">
        <v>872</v>
      </c>
      <c r="D397" s="323"/>
      <c r="E397" s="323">
        <f>SUM(E398:E406)</f>
        <v>0</v>
      </c>
      <c r="F397" s="323">
        <f t="shared" ref="F397:X397" si="480">SUM(F398:F406)</f>
        <v>0</v>
      </c>
      <c r="G397" s="323">
        <f t="shared" si="480"/>
        <v>0</v>
      </c>
      <c r="H397" s="323">
        <f t="shared" si="480"/>
        <v>0</v>
      </c>
      <c r="I397" s="323">
        <f t="shared" si="480"/>
        <v>0</v>
      </c>
      <c r="J397" s="323">
        <f t="shared" si="480"/>
        <v>0</v>
      </c>
      <c r="K397" s="323">
        <f t="shared" si="480"/>
        <v>0</v>
      </c>
      <c r="L397" s="323">
        <f t="shared" si="480"/>
        <v>0</v>
      </c>
      <c r="M397" s="323">
        <f t="shared" si="480"/>
        <v>0</v>
      </c>
      <c r="N397" s="323">
        <f t="shared" si="480"/>
        <v>0</v>
      </c>
      <c r="O397" s="323">
        <f t="shared" si="480"/>
        <v>0</v>
      </c>
      <c r="P397" s="323">
        <f t="shared" si="480"/>
        <v>0</v>
      </c>
      <c r="Q397" s="323">
        <f t="shared" si="480"/>
        <v>0</v>
      </c>
      <c r="R397" s="323">
        <f t="shared" si="480"/>
        <v>0</v>
      </c>
      <c r="S397" s="323">
        <f t="shared" si="480"/>
        <v>0</v>
      </c>
      <c r="T397" s="323">
        <f t="shared" si="480"/>
        <v>0</v>
      </c>
      <c r="U397" s="323">
        <f t="shared" si="480"/>
        <v>0</v>
      </c>
      <c r="V397" s="323">
        <f t="shared" si="480"/>
        <v>0</v>
      </c>
      <c r="W397" s="336">
        <f t="shared" si="480"/>
        <v>0</v>
      </c>
      <c r="X397" s="323">
        <f t="shared" si="480"/>
        <v>0</v>
      </c>
      <c r="Y397" s="323">
        <f t="shared" ref="Y397:AO397" si="481">SUM(Y398:Y406)</f>
        <v>0</v>
      </c>
      <c r="Z397" s="323">
        <f t="shared" si="481"/>
        <v>0</v>
      </c>
      <c r="AA397" s="323">
        <f t="shared" si="481"/>
        <v>0</v>
      </c>
      <c r="AB397" s="323">
        <f t="shared" si="481"/>
        <v>0</v>
      </c>
      <c r="AC397" s="323">
        <f t="shared" si="481"/>
        <v>0</v>
      </c>
      <c r="AD397" s="323">
        <f t="shared" si="481"/>
        <v>0</v>
      </c>
      <c r="AE397" s="323">
        <f t="shared" si="481"/>
        <v>0</v>
      </c>
      <c r="AF397" s="323">
        <f t="shared" si="481"/>
        <v>0</v>
      </c>
      <c r="AG397" s="323">
        <f t="shared" si="481"/>
        <v>0</v>
      </c>
      <c r="AH397" s="323">
        <f t="shared" si="481"/>
        <v>0</v>
      </c>
      <c r="AI397" s="323">
        <f t="shared" si="481"/>
        <v>0</v>
      </c>
      <c r="AJ397" s="323">
        <f t="shared" si="481"/>
        <v>0</v>
      </c>
      <c r="AK397" s="323">
        <f t="shared" si="481"/>
        <v>0</v>
      </c>
      <c r="AL397" s="323">
        <f t="shared" si="481"/>
        <v>0</v>
      </c>
      <c r="AM397" s="323">
        <f t="shared" si="481"/>
        <v>0</v>
      </c>
      <c r="AN397" s="323">
        <f t="shared" si="481"/>
        <v>0</v>
      </c>
      <c r="AO397" s="336">
        <f t="shared" si="481"/>
        <v>0</v>
      </c>
      <c r="AP397" s="323">
        <f t="shared" ref="AP397:AR397" si="482">SUM(AP398:AP406)</f>
        <v>0</v>
      </c>
      <c r="AQ397" s="350">
        <f t="shared" si="482"/>
        <v>0</v>
      </c>
      <c r="AR397" s="351">
        <f t="shared" si="482"/>
        <v>0</v>
      </c>
    </row>
    <row r="398" spans="1:44">
      <c r="A398" s="308"/>
      <c r="B398" s="309"/>
      <c r="C398" s="324" t="s">
        <v>876</v>
      </c>
      <c r="D398" s="325"/>
      <c r="E398" s="359"/>
      <c r="F398" s="359"/>
      <c r="G398" s="359"/>
      <c r="H398" s="359"/>
      <c r="I398" s="359"/>
      <c r="J398" s="359"/>
      <c r="K398" s="359"/>
      <c r="L398" s="359"/>
      <c r="M398" s="359"/>
      <c r="N398" s="359"/>
      <c r="O398" s="359"/>
      <c r="P398" s="359"/>
      <c r="Q398" s="359"/>
      <c r="R398" s="359"/>
      <c r="S398" s="359"/>
      <c r="T398" s="359"/>
      <c r="U398" s="359"/>
      <c r="V398" s="359"/>
      <c r="W398" s="337">
        <f>SUM(E398:V398)</f>
        <v>0</v>
      </c>
      <c r="X398" s="359"/>
      <c r="Y398" s="359"/>
      <c r="Z398" s="359"/>
      <c r="AA398" s="359"/>
      <c r="AB398" s="359"/>
      <c r="AC398" s="359"/>
      <c r="AD398" s="359"/>
      <c r="AE398" s="359"/>
      <c r="AF398" s="359"/>
      <c r="AG398" s="359"/>
      <c r="AH398" s="359"/>
      <c r="AI398" s="359"/>
      <c r="AJ398" s="359"/>
      <c r="AK398" s="359"/>
      <c r="AL398" s="359"/>
      <c r="AM398" s="359"/>
      <c r="AN398" s="359"/>
      <c r="AO398" s="337">
        <f>SUM(X398:AN398)</f>
        <v>0</v>
      </c>
      <c r="AP398" s="325">
        <f t="shared" ref="AP398:AP406" si="483">+D398+W398-AO398</f>
        <v>0</v>
      </c>
      <c r="AQ398" s="360"/>
      <c r="AR398" s="352">
        <f t="shared" ref="AR398:AR406" si="484">+AP398-AQ398</f>
        <v>0</v>
      </c>
    </row>
    <row r="399" spans="1:44">
      <c r="A399" s="308"/>
      <c r="B399" s="309"/>
      <c r="C399" s="324" t="s">
        <v>880</v>
      </c>
      <c r="D399" s="325"/>
      <c r="E399" s="359"/>
      <c r="F399" s="359"/>
      <c r="G399" s="359"/>
      <c r="H399" s="359"/>
      <c r="I399" s="359"/>
      <c r="J399" s="359"/>
      <c r="K399" s="359"/>
      <c r="L399" s="359"/>
      <c r="M399" s="359"/>
      <c r="N399" s="359"/>
      <c r="O399" s="359"/>
      <c r="P399" s="359"/>
      <c r="Q399" s="359"/>
      <c r="R399" s="359"/>
      <c r="S399" s="359"/>
      <c r="T399" s="359"/>
      <c r="U399" s="359"/>
      <c r="V399" s="359"/>
      <c r="W399" s="337">
        <f t="shared" ref="W399:W406" si="485">SUM(E399:V399)</f>
        <v>0</v>
      </c>
      <c r="X399" s="359"/>
      <c r="Y399" s="359"/>
      <c r="Z399" s="359"/>
      <c r="AA399" s="359"/>
      <c r="AB399" s="359"/>
      <c r="AC399" s="359"/>
      <c r="AD399" s="359"/>
      <c r="AE399" s="359"/>
      <c r="AF399" s="359"/>
      <c r="AG399" s="359"/>
      <c r="AH399" s="359"/>
      <c r="AI399" s="359"/>
      <c r="AJ399" s="359"/>
      <c r="AK399" s="359"/>
      <c r="AL399" s="359"/>
      <c r="AM399" s="359"/>
      <c r="AN399" s="359"/>
      <c r="AO399" s="337">
        <f t="shared" ref="AO399:AO406" si="486">SUM(X399:AN399)</f>
        <v>0</v>
      </c>
      <c r="AP399" s="325">
        <f t="shared" si="483"/>
        <v>0</v>
      </c>
      <c r="AQ399" s="360"/>
      <c r="AR399" s="352">
        <f t="shared" si="484"/>
        <v>0</v>
      </c>
    </row>
    <row r="400" spans="1:44">
      <c r="A400" s="308"/>
      <c r="B400" s="309"/>
      <c r="C400" s="324" t="s">
        <v>884</v>
      </c>
      <c r="D400" s="325"/>
      <c r="E400" s="359"/>
      <c r="F400" s="359"/>
      <c r="G400" s="359"/>
      <c r="H400" s="359"/>
      <c r="I400" s="359"/>
      <c r="J400" s="359"/>
      <c r="K400" s="359"/>
      <c r="L400" s="359"/>
      <c r="M400" s="359"/>
      <c r="N400" s="359"/>
      <c r="O400" s="359"/>
      <c r="P400" s="359"/>
      <c r="Q400" s="359"/>
      <c r="R400" s="359"/>
      <c r="S400" s="359"/>
      <c r="T400" s="359"/>
      <c r="U400" s="359"/>
      <c r="V400" s="359"/>
      <c r="W400" s="337">
        <f t="shared" si="485"/>
        <v>0</v>
      </c>
      <c r="X400" s="359"/>
      <c r="Y400" s="359"/>
      <c r="Z400" s="359"/>
      <c r="AA400" s="359"/>
      <c r="AB400" s="359"/>
      <c r="AC400" s="359"/>
      <c r="AD400" s="359"/>
      <c r="AE400" s="359"/>
      <c r="AF400" s="359"/>
      <c r="AG400" s="359"/>
      <c r="AH400" s="359"/>
      <c r="AI400" s="359"/>
      <c r="AJ400" s="359"/>
      <c r="AK400" s="359"/>
      <c r="AL400" s="359"/>
      <c r="AM400" s="359"/>
      <c r="AN400" s="359"/>
      <c r="AO400" s="337">
        <f t="shared" si="486"/>
        <v>0</v>
      </c>
      <c r="AP400" s="325">
        <f t="shared" si="483"/>
        <v>0</v>
      </c>
      <c r="AQ400" s="360"/>
      <c r="AR400" s="352">
        <f t="shared" si="484"/>
        <v>0</v>
      </c>
    </row>
    <row r="401" spans="1:44">
      <c r="A401" s="308"/>
      <c r="B401" s="309"/>
      <c r="C401" s="324" t="s">
        <v>1018</v>
      </c>
      <c r="D401" s="325"/>
      <c r="E401" s="359"/>
      <c r="F401" s="359"/>
      <c r="G401" s="359"/>
      <c r="H401" s="359"/>
      <c r="I401" s="359"/>
      <c r="J401" s="359"/>
      <c r="K401" s="359"/>
      <c r="L401" s="359"/>
      <c r="M401" s="359"/>
      <c r="N401" s="359"/>
      <c r="O401" s="359"/>
      <c r="P401" s="359"/>
      <c r="Q401" s="359"/>
      <c r="R401" s="359"/>
      <c r="S401" s="359"/>
      <c r="T401" s="359"/>
      <c r="U401" s="359"/>
      <c r="V401" s="359"/>
      <c r="W401" s="337">
        <f t="shared" si="485"/>
        <v>0</v>
      </c>
      <c r="X401" s="359"/>
      <c r="Y401" s="359"/>
      <c r="Z401" s="359"/>
      <c r="AA401" s="359"/>
      <c r="AB401" s="359"/>
      <c r="AC401" s="359"/>
      <c r="AD401" s="359"/>
      <c r="AE401" s="359"/>
      <c r="AF401" s="359"/>
      <c r="AG401" s="359"/>
      <c r="AH401" s="359"/>
      <c r="AI401" s="359"/>
      <c r="AJ401" s="359"/>
      <c r="AK401" s="359"/>
      <c r="AL401" s="359"/>
      <c r="AM401" s="359"/>
      <c r="AN401" s="359"/>
      <c r="AO401" s="337">
        <f t="shared" si="486"/>
        <v>0</v>
      </c>
      <c r="AP401" s="325">
        <f t="shared" si="483"/>
        <v>0</v>
      </c>
      <c r="AQ401" s="360"/>
      <c r="AR401" s="352">
        <f t="shared" si="484"/>
        <v>0</v>
      </c>
    </row>
    <row r="402" spans="1:44">
      <c r="A402" s="308"/>
      <c r="B402" s="309"/>
      <c r="C402" s="324" t="s">
        <v>1019</v>
      </c>
      <c r="D402" s="325"/>
      <c r="E402" s="359"/>
      <c r="F402" s="359"/>
      <c r="G402" s="359"/>
      <c r="H402" s="359"/>
      <c r="I402" s="359"/>
      <c r="J402" s="359"/>
      <c r="K402" s="359"/>
      <c r="L402" s="359"/>
      <c r="M402" s="359"/>
      <c r="N402" s="359"/>
      <c r="O402" s="359"/>
      <c r="P402" s="359"/>
      <c r="Q402" s="359"/>
      <c r="R402" s="359"/>
      <c r="S402" s="359"/>
      <c r="T402" s="359"/>
      <c r="U402" s="359"/>
      <c r="V402" s="359"/>
      <c r="W402" s="337">
        <f t="shared" si="485"/>
        <v>0</v>
      </c>
      <c r="X402" s="359"/>
      <c r="Y402" s="359"/>
      <c r="Z402" s="359"/>
      <c r="AA402" s="359"/>
      <c r="AB402" s="359"/>
      <c r="AC402" s="359"/>
      <c r="AD402" s="359"/>
      <c r="AE402" s="359"/>
      <c r="AF402" s="359"/>
      <c r="AG402" s="359"/>
      <c r="AH402" s="359"/>
      <c r="AI402" s="359"/>
      <c r="AJ402" s="359"/>
      <c r="AK402" s="359"/>
      <c r="AL402" s="359"/>
      <c r="AM402" s="359"/>
      <c r="AN402" s="359"/>
      <c r="AO402" s="337">
        <f t="shared" si="486"/>
        <v>0</v>
      </c>
      <c r="AP402" s="325">
        <f t="shared" si="483"/>
        <v>0</v>
      </c>
      <c r="AQ402" s="360"/>
      <c r="AR402" s="352">
        <f t="shared" si="484"/>
        <v>0</v>
      </c>
    </row>
    <row r="403" spans="1:44">
      <c r="A403" s="308"/>
      <c r="B403" s="309"/>
      <c r="C403" s="324" t="s">
        <v>1020</v>
      </c>
      <c r="D403" s="325"/>
      <c r="E403" s="359"/>
      <c r="F403" s="359"/>
      <c r="G403" s="359"/>
      <c r="H403" s="359"/>
      <c r="I403" s="359"/>
      <c r="J403" s="359"/>
      <c r="K403" s="359"/>
      <c r="L403" s="359"/>
      <c r="M403" s="359"/>
      <c r="N403" s="359"/>
      <c r="O403" s="359"/>
      <c r="P403" s="359"/>
      <c r="Q403" s="359"/>
      <c r="R403" s="359"/>
      <c r="S403" s="359"/>
      <c r="T403" s="359"/>
      <c r="U403" s="359"/>
      <c r="V403" s="359"/>
      <c r="W403" s="337">
        <f t="shared" si="485"/>
        <v>0</v>
      </c>
      <c r="X403" s="359"/>
      <c r="Y403" s="359"/>
      <c r="Z403" s="359"/>
      <c r="AA403" s="359"/>
      <c r="AB403" s="359"/>
      <c r="AC403" s="359"/>
      <c r="AD403" s="359"/>
      <c r="AE403" s="359"/>
      <c r="AF403" s="359"/>
      <c r="AG403" s="359"/>
      <c r="AH403" s="359"/>
      <c r="AI403" s="359"/>
      <c r="AJ403" s="359"/>
      <c r="AK403" s="359"/>
      <c r="AL403" s="359"/>
      <c r="AM403" s="359"/>
      <c r="AN403" s="359"/>
      <c r="AO403" s="337">
        <f t="shared" si="486"/>
        <v>0</v>
      </c>
      <c r="AP403" s="325">
        <f t="shared" si="483"/>
        <v>0</v>
      </c>
      <c r="AQ403" s="360"/>
      <c r="AR403" s="352">
        <f t="shared" si="484"/>
        <v>0</v>
      </c>
    </row>
    <row r="404" spans="1:44">
      <c r="A404" s="308"/>
      <c r="B404" s="309"/>
      <c r="C404" s="324" t="s">
        <v>1021</v>
      </c>
      <c r="D404" s="325"/>
      <c r="E404" s="359"/>
      <c r="F404" s="359"/>
      <c r="G404" s="359"/>
      <c r="H404" s="359"/>
      <c r="I404" s="359"/>
      <c r="J404" s="359"/>
      <c r="K404" s="359"/>
      <c r="L404" s="359"/>
      <c r="M404" s="359"/>
      <c r="N404" s="359"/>
      <c r="O404" s="359"/>
      <c r="P404" s="359"/>
      <c r="Q404" s="359"/>
      <c r="R404" s="359"/>
      <c r="S404" s="359"/>
      <c r="T404" s="359"/>
      <c r="U404" s="359"/>
      <c r="V404" s="359"/>
      <c r="W404" s="337">
        <f t="shared" si="485"/>
        <v>0</v>
      </c>
      <c r="X404" s="359"/>
      <c r="Y404" s="359"/>
      <c r="Z404" s="359"/>
      <c r="AA404" s="359"/>
      <c r="AB404" s="359"/>
      <c r="AC404" s="359"/>
      <c r="AD404" s="359"/>
      <c r="AE404" s="359"/>
      <c r="AF404" s="359"/>
      <c r="AG404" s="359"/>
      <c r="AH404" s="359"/>
      <c r="AI404" s="359"/>
      <c r="AJ404" s="359"/>
      <c r="AK404" s="359"/>
      <c r="AL404" s="359"/>
      <c r="AM404" s="359"/>
      <c r="AN404" s="359"/>
      <c r="AO404" s="337">
        <f t="shared" si="486"/>
        <v>0</v>
      </c>
      <c r="AP404" s="325">
        <f t="shared" si="483"/>
        <v>0</v>
      </c>
      <c r="AQ404" s="360"/>
      <c r="AR404" s="352">
        <f t="shared" si="484"/>
        <v>0</v>
      </c>
    </row>
    <row r="405" spans="1:44">
      <c r="A405" s="308"/>
      <c r="B405" s="309"/>
      <c r="C405" s="324" t="s">
        <v>888</v>
      </c>
      <c r="D405" s="325"/>
      <c r="E405" s="359"/>
      <c r="F405" s="359"/>
      <c r="G405" s="359"/>
      <c r="H405" s="359"/>
      <c r="I405" s="359"/>
      <c r="J405" s="359"/>
      <c r="K405" s="359"/>
      <c r="L405" s="359"/>
      <c r="M405" s="359"/>
      <c r="N405" s="359"/>
      <c r="O405" s="359"/>
      <c r="P405" s="359"/>
      <c r="Q405" s="359"/>
      <c r="R405" s="359"/>
      <c r="S405" s="359"/>
      <c r="T405" s="359"/>
      <c r="U405" s="359"/>
      <c r="V405" s="359"/>
      <c r="W405" s="337">
        <f t="shared" si="485"/>
        <v>0</v>
      </c>
      <c r="X405" s="359"/>
      <c r="Y405" s="359"/>
      <c r="Z405" s="359"/>
      <c r="AA405" s="359"/>
      <c r="AB405" s="359"/>
      <c r="AC405" s="359"/>
      <c r="AD405" s="359"/>
      <c r="AE405" s="359"/>
      <c r="AF405" s="359"/>
      <c r="AG405" s="359"/>
      <c r="AH405" s="359"/>
      <c r="AI405" s="359"/>
      <c r="AJ405" s="359"/>
      <c r="AK405" s="359"/>
      <c r="AL405" s="359"/>
      <c r="AM405" s="359"/>
      <c r="AN405" s="359"/>
      <c r="AO405" s="337">
        <f t="shared" si="486"/>
        <v>0</v>
      </c>
      <c r="AP405" s="325">
        <f t="shared" si="483"/>
        <v>0</v>
      </c>
      <c r="AQ405" s="360"/>
      <c r="AR405" s="352">
        <f t="shared" si="484"/>
        <v>0</v>
      </c>
    </row>
    <row r="406" spans="1:44">
      <c r="A406" s="308"/>
      <c r="B406" s="309"/>
      <c r="C406" s="324" t="s">
        <v>891</v>
      </c>
      <c r="D406" s="325"/>
      <c r="E406" s="359"/>
      <c r="F406" s="359"/>
      <c r="G406" s="359"/>
      <c r="H406" s="359"/>
      <c r="I406" s="359"/>
      <c r="J406" s="359"/>
      <c r="K406" s="359"/>
      <c r="L406" s="359"/>
      <c r="M406" s="359"/>
      <c r="N406" s="359"/>
      <c r="O406" s="359"/>
      <c r="P406" s="359"/>
      <c r="Q406" s="359"/>
      <c r="R406" s="359"/>
      <c r="S406" s="359"/>
      <c r="T406" s="359"/>
      <c r="U406" s="359"/>
      <c r="V406" s="359"/>
      <c r="W406" s="337">
        <f t="shared" si="485"/>
        <v>0</v>
      </c>
      <c r="X406" s="359"/>
      <c r="Y406" s="359"/>
      <c r="Z406" s="359"/>
      <c r="AA406" s="359"/>
      <c r="AB406" s="359"/>
      <c r="AC406" s="359"/>
      <c r="AD406" s="359"/>
      <c r="AE406" s="359"/>
      <c r="AF406" s="359"/>
      <c r="AG406" s="359"/>
      <c r="AH406" s="359"/>
      <c r="AI406" s="359"/>
      <c r="AJ406" s="359"/>
      <c r="AK406" s="359"/>
      <c r="AL406" s="359"/>
      <c r="AM406" s="359"/>
      <c r="AN406" s="359"/>
      <c r="AO406" s="337">
        <f t="shared" si="486"/>
        <v>0</v>
      </c>
      <c r="AP406" s="325">
        <f t="shared" si="483"/>
        <v>0</v>
      </c>
      <c r="AQ406" s="360"/>
      <c r="AR406" s="352">
        <f t="shared" si="484"/>
        <v>0</v>
      </c>
    </row>
    <row r="407" spans="1:44">
      <c r="A407" s="308"/>
      <c r="B407" s="309"/>
      <c r="C407" s="322" t="s">
        <v>1022</v>
      </c>
      <c r="D407" s="323"/>
      <c r="E407" s="323">
        <f>SUM(E408)</f>
        <v>0</v>
      </c>
      <c r="F407" s="323">
        <f t="shared" ref="F407:X407" si="487">SUM(F408)</f>
        <v>0</v>
      </c>
      <c r="G407" s="323">
        <f t="shared" si="487"/>
        <v>0</v>
      </c>
      <c r="H407" s="323">
        <f t="shared" si="487"/>
        <v>0</v>
      </c>
      <c r="I407" s="323">
        <f t="shared" si="487"/>
        <v>0</v>
      </c>
      <c r="J407" s="323">
        <f t="shared" si="487"/>
        <v>0</v>
      </c>
      <c r="K407" s="323">
        <f t="shared" si="487"/>
        <v>0</v>
      </c>
      <c r="L407" s="323">
        <f t="shared" si="487"/>
        <v>0</v>
      </c>
      <c r="M407" s="323">
        <f t="shared" si="487"/>
        <v>0</v>
      </c>
      <c r="N407" s="323">
        <f t="shared" si="487"/>
        <v>0</v>
      </c>
      <c r="O407" s="323">
        <f t="shared" si="487"/>
        <v>0</v>
      </c>
      <c r="P407" s="323">
        <f t="shared" si="487"/>
        <v>0</v>
      </c>
      <c r="Q407" s="323">
        <f t="shared" si="487"/>
        <v>0</v>
      </c>
      <c r="R407" s="323">
        <f t="shared" si="487"/>
        <v>0</v>
      </c>
      <c r="S407" s="323">
        <f t="shared" si="487"/>
        <v>0</v>
      </c>
      <c r="T407" s="323">
        <f t="shared" si="487"/>
        <v>0</v>
      </c>
      <c r="U407" s="323">
        <f t="shared" si="487"/>
        <v>0</v>
      </c>
      <c r="V407" s="323">
        <f t="shared" si="487"/>
        <v>0</v>
      </c>
      <c r="W407" s="336">
        <f t="shared" si="487"/>
        <v>0</v>
      </c>
      <c r="X407" s="323">
        <f t="shared" si="487"/>
        <v>0</v>
      </c>
      <c r="Y407" s="323">
        <f t="shared" ref="Y407:AO407" si="488">SUM(Y408)</f>
        <v>0</v>
      </c>
      <c r="Z407" s="323">
        <f t="shared" si="488"/>
        <v>0</v>
      </c>
      <c r="AA407" s="323">
        <f t="shared" si="488"/>
        <v>0</v>
      </c>
      <c r="AB407" s="323">
        <f t="shared" si="488"/>
        <v>0</v>
      </c>
      <c r="AC407" s="323">
        <f t="shared" si="488"/>
        <v>0</v>
      </c>
      <c r="AD407" s="323">
        <f t="shared" si="488"/>
        <v>0</v>
      </c>
      <c r="AE407" s="323">
        <f t="shared" si="488"/>
        <v>0</v>
      </c>
      <c r="AF407" s="323">
        <f t="shared" si="488"/>
        <v>0</v>
      </c>
      <c r="AG407" s="323">
        <f t="shared" si="488"/>
        <v>0</v>
      </c>
      <c r="AH407" s="323">
        <f t="shared" si="488"/>
        <v>0</v>
      </c>
      <c r="AI407" s="323">
        <f t="shared" si="488"/>
        <v>0</v>
      </c>
      <c r="AJ407" s="323">
        <f t="shared" si="488"/>
        <v>0</v>
      </c>
      <c r="AK407" s="323">
        <f t="shared" si="488"/>
        <v>0</v>
      </c>
      <c r="AL407" s="323">
        <f t="shared" si="488"/>
        <v>0</v>
      </c>
      <c r="AM407" s="323">
        <f t="shared" si="488"/>
        <v>0</v>
      </c>
      <c r="AN407" s="323">
        <f t="shared" si="488"/>
        <v>0</v>
      </c>
      <c r="AO407" s="336">
        <f t="shared" si="488"/>
        <v>0</v>
      </c>
      <c r="AP407" s="323">
        <f t="shared" ref="AP407:AR407" si="489">SUM(AP408)</f>
        <v>0</v>
      </c>
      <c r="AQ407" s="350">
        <f t="shared" si="489"/>
        <v>0</v>
      </c>
      <c r="AR407" s="351">
        <f t="shared" si="489"/>
        <v>0</v>
      </c>
    </row>
    <row r="408" spans="1:44">
      <c r="A408" s="308"/>
      <c r="B408" s="309"/>
      <c r="C408" s="324" t="s">
        <v>1023</v>
      </c>
      <c r="D408" s="325"/>
      <c r="E408" s="359"/>
      <c r="F408" s="359"/>
      <c r="G408" s="359"/>
      <c r="H408" s="359"/>
      <c r="I408" s="359"/>
      <c r="J408" s="359"/>
      <c r="K408" s="359"/>
      <c r="L408" s="359"/>
      <c r="M408" s="359"/>
      <c r="N408" s="359"/>
      <c r="O408" s="359"/>
      <c r="P408" s="359"/>
      <c r="Q408" s="359"/>
      <c r="R408" s="359"/>
      <c r="S408" s="359"/>
      <c r="T408" s="359"/>
      <c r="U408" s="359"/>
      <c r="V408" s="359"/>
      <c r="W408" s="337">
        <f>SUM(E408:V408)</f>
        <v>0</v>
      </c>
      <c r="X408" s="359"/>
      <c r="Y408" s="359"/>
      <c r="Z408" s="359"/>
      <c r="AA408" s="359"/>
      <c r="AB408" s="359"/>
      <c r="AC408" s="359"/>
      <c r="AD408" s="359"/>
      <c r="AE408" s="359"/>
      <c r="AF408" s="359"/>
      <c r="AG408" s="359"/>
      <c r="AH408" s="359"/>
      <c r="AI408" s="359"/>
      <c r="AJ408" s="359"/>
      <c r="AK408" s="359"/>
      <c r="AL408" s="359"/>
      <c r="AM408" s="359"/>
      <c r="AN408" s="359"/>
      <c r="AO408" s="337">
        <f>SUM(X408:AN408)</f>
        <v>0</v>
      </c>
      <c r="AP408" s="325">
        <f>+D408+W408-AO408</f>
        <v>0</v>
      </c>
      <c r="AQ408" s="360"/>
      <c r="AR408" s="352">
        <f t="shared" ref="AR408" si="490">+AP408-AQ408</f>
        <v>0</v>
      </c>
    </row>
    <row r="409" spans="1:44">
      <c r="A409" s="308"/>
      <c r="B409" s="309"/>
      <c r="C409" s="327" t="s">
        <v>1024</v>
      </c>
      <c r="D409" s="328"/>
      <c r="E409" s="328">
        <f>+E361+E363+E385+E391+E397+E407</f>
        <v>0</v>
      </c>
      <c r="F409" s="328">
        <f t="shared" ref="F409:X409" si="491">+F361+F363+F385+F391+F397+F407</f>
        <v>0</v>
      </c>
      <c r="G409" s="328">
        <f t="shared" si="491"/>
        <v>0</v>
      </c>
      <c r="H409" s="328">
        <f t="shared" si="491"/>
        <v>0</v>
      </c>
      <c r="I409" s="328">
        <f t="shared" si="491"/>
        <v>0</v>
      </c>
      <c r="J409" s="328">
        <f t="shared" si="491"/>
        <v>0</v>
      </c>
      <c r="K409" s="328">
        <f t="shared" si="491"/>
        <v>0</v>
      </c>
      <c r="L409" s="328">
        <f t="shared" si="491"/>
        <v>0</v>
      </c>
      <c r="M409" s="328">
        <f t="shared" si="491"/>
        <v>0</v>
      </c>
      <c r="N409" s="328">
        <f t="shared" si="491"/>
        <v>0</v>
      </c>
      <c r="O409" s="328">
        <f t="shared" si="491"/>
        <v>0</v>
      </c>
      <c r="P409" s="328">
        <f t="shared" si="491"/>
        <v>0</v>
      </c>
      <c r="Q409" s="328">
        <f t="shared" si="491"/>
        <v>0</v>
      </c>
      <c r="R409" s="328">
        <f t="shared" si="491"/>
        <v>0</v>
      </c>
      <c r="S409" s="328">
        <f t="shared" si="491"/>
        <v>0</v>
      </c>
      <c r="T409" s="328">
        <f t="shared" si="491"/>
        <v>0</v>
      </c>
      <c r="U409" s="328">
        <f t="shared" si="491"/>
        <v>0</v>
      </c>
      <c r="V409" s="328">
        <f t="shared" si="491"/>
        <v>0</v>
      </c>
      <c r="W409" s="338">
        <f t="shared" si="491"/>
        <v>0</v>
      </c>
      <c r="X409" s="328">
        <f t="shared" si="491"/>
        <v>0</v>
      </c>
      <c r="Y409" s="328">
        <f t="shared" ref="Y409:AO409" si="492">+Y361+Y363+Y385+Y391+Y397+Y407</f>
        <v>0</v>
      </c>
      <c r="Z409" s="328">
        <f t="shared" si="492"/>
        <v>0</v>
      </c>
      <c r="AA409" s="328">
        <f t="shared" si="492"/>
        <v>0</v>
      </c>
      <c r="AB409" s="328">
        <f t="shared" si="492"/>
        <v>0</v>
      </c>
      <c r="AC409" s="328">
        <f t="shared" si="492"/>
        <v>0</v>
      </c>
      <c r="AD409" s="328">
        <f t="shared" si="492"/>
        <v>0</v>
      </c>
      <c r="AE409" s="328">
        <f t="shared" si="492"/>
        <v>0</v>
      </c>
      <c r="AF409" s="328">
        <f t="shared" si="492"/>
        <v>0</v>
      </c>
      <c r="AG409" s="328">
        <f t="shared" si="492"/>
        <v>0</v>
      </c>
      <c r="AH409" s="328">
        <f t="shared" si="492"/>
        <v>0</v>
      </c>
      <c r="AI409" s="328">
        <f t="shared" si="492"/>
        <v>0</v>
      </c>
      <c r="AJ409" s="328">
        <f t="shared" si="492"/>
        <v>0</v>
      </c>
      <c r="AK409" s="328">
        <f t="shared" si="492"/>
        <v>0</v>
      </c>
      <c r="AL409" s="328">
        <f t="shared" si="492"/>
        <v>0</v>
      </c>
      <c r="AM409" s="328">
        <f t="shared" si="492"/>
        <v>0</v>
      </c>
      <c r="AN409" s="328">
        <f t="shared" si="492"/>
        <v>0</v>
      </c>
      <c r="AO409" s="338">
        <f t="shared" si="492"/>
        <v>0</v>
      </c>
      <c r="AP409" s="328">
        <f t="shared" ref="AP409:AR409" si="493">+AP361+AP363+AP385+AP391+AP397+AP407</f>
        <v>0</v>
      </c>
      <c r="AQ409" s="353">
        <f t="shared" si="493"/>
        <v>0</v>
      </c>
      <c r="AR409" s="328">
        <f t="shared" si="493"/>
        <v>0</v>
      </c>
    </row>
    <row r="410" spans="1:44">
      <c r="A410" s="308"/>
      <c r="B410" s="309"/>
      <c r="C410" s="329" t="s">
        <v>1025</v>
      </c>
      <c r="D410" s="330"/>
      <c r="E410" s="330"/>
      <c r="F410" s="330"/>
      <c r="G410" s="330"/>
      <c r="H410" s="330"/>
      <c r="I410" s="330"/>
      <c r="J410" s="330"/>
      <c r="K410" s="330"/>
      <c r="L410" s="330"/>
      <c r="M410" s="330"/>
      <c r="N410" s="330"/>
      <c r="O410" s="330"/>
      <c r="P410" s="330"/>
      <c r="Q410" s="330"/>
      <c r="R410" s="330"/>
      <c r="S410" s="330"/>
      <c r="T410" s="330"/>
      <c r="U410" s="330"/>
      <c r="V410" s="330"/>
      <c r="W410" s="330"/>
      <c r="X410" s="330"/>
      <c r="Y410" s="330"/>
      <c r="Z410" s="330"/>
      <c r="AA410" s="330"/>
      <c r="AB410" s="330"/>
      <c r="AC410" s="330"/>
      <c r="AD410" s="330"/>
      <c r="AE410" s="330"/>
      <c r="AF410" s="330"/>
      <c r="AG410" s="330"/>
      <c r="AH410" s="330"/>
      <c r="AI410" s="330"/>
      <c r="AJ410" s="330"/>
      <c r="AK410" s="330"/>
      <c r="AL410" s="330"/>
      <c r="AM410" s="330"/>
      <c r="AN410" s="330"/>
      <c r="AO410" s="330"/>
      <c r="AP410" s="330"/>
      <c r="AQ410" s="330"/>
      <c r="AR410" s="354"/>
    </row>
    <row r="411" spans="1:44">
      <c r="A411" s="308"/>
      <c r="B411" s="309"/>
      <c r="C411" s="324" t="s">
        <v>1026</v>
      </c>
      <c r="D411" s="325"/>
      <c r="E411" s="359"/>
      <c r="F411" s="359"/>
      <c r="G411" s="359"/>
      <c r="H411" s="359"/>
      <c r="I411" s="359"/>
      <c r="J411" s="359"/>
      <c r="K411" s="359"/>
      <c r="L411" s="359"/>
      <c r="M411" s="359"/>
      <c r="N411" s="359"/>
      <c r="O411" s="359"/>
      <c r="P411" s="359"/>
      <c r="Q411" s="359"/>
      <c r="R411" s="359"/>
      <c r="S411" s="359"/>
      <c r="T411" s="359"/>
      <c r="U411" s="359"/>
      <c r="V411" s="359"/>
      <c r="W411" s="337">
        <f>SUM(E411:V411)</f>
        <v>0</v>
      </c>
      <c r="X411" s="359"/>
      <c r="Y411" s="359"/>
      <c r="Z411" s="359"/>
      <c r="AA411" s="359"/>
      <c r="AB411" s="359"/>
      <c r="AC411" s="359"/>
      <c r="AD411" s="359"/>
      <c r="AE411" s="359"/>
      <c r="AF411" s="359"/>
      <c r="AG411" s="359"/>
      <c r="AH411" s="359"/>
      <c r="AI411" s="359"/>
      <c r="AJ411" s="359"/>
      <c r="AK411" s="359"/>
      <c r="AL411" s="359"/>
      <c r="AM411" s="359"/>
      <c r="AN411" s="359"/>
      <c r="AO411" s="337">
        <f>SUM(X411:AN411)</f>
        <v>0</v>
      </c>
      <c r="AP411" s="325">
        <f>+D411+W411-AO411</f>
        <v>0</v>
      </c>
      <c r="AQ411" s="360"/>
      <c r="AR411" s="352">
        <f t="shared" ref="AR411:AR414" si="494">+AP411-AQ411</f>
        <v>0</v>
      </c>
    </row>
    <row r="412" spans="1:44">
      <c r="A412" s="308"/>
      <c r="B412" s="309"/>
      <c r="C412" s="324" t="s">
        <v>1027</v>
      </c>
      <c r="D412" s="325"/>
      <c r="E412" s="359"/>
      <c r="F412" s="359"/>
      <c r="G412" s="359"/>
      <c r="H412" s="359"/>
      <c r="I412" s="359"/>
      <c r="J412" s="359"/>
      <c r="K412" s="359"/>
      <c r="L412" s="359"/>
      <c r="M412" s="359"/>
      <c r="N412" s="359"/>
      <c r="O412" s="359"/>
      <c r="P412" s="359"/>
      <c r="Q412" s="359"/>
      <c r="R412" s="359"/>
      <c r="S412" s="359"/>
      <c r="T412" s="359"/>
      <c r="U412" s="359"/>
      <c r="V412" s="359"/>
      <c r="W412" s="337">
        <f>SUM(E412:V412)</f>
        <v>0</v>
      </c>
      <c r="X412" s="359"/>
      <c r="Y412" s="359"/>
      <c r="Z412" s="359"/>
      <c r="AA412" s="359"/>
      <c r="AB412" s="359"/>
      <c r="AC412" s="359"/>
      <c r="AD412" s="359"/>
      <c r="AE412" s="359"/>
      <c r="AF412" s="359"/>
      <c r="AG412" s="359"/>
      <c r="AH412" s="359"/>
      <c r="AI412" s="359"/>
      <c r="AJ412" s="359"/>
      <c r="AK412" s="359"/>
      <c r="AL412" s="359"/>
      <c r="AM412" s="359"/>
      <c r="AN412" s="359"/>
      <c r="AO412" s="337">
        <f t="shared" ref="AO412:AO414" si="495">SUM(X412:AN412)</f>
        <v>0</v>
      </c>
      <c r="AP412" s="325">
        <f>+D412+W412-AO412</f>
        <v>0</v>
      </c>
      <c r="AQ412" s="360"/>
      <c r="AR412" s="352">
        <f t="shared" si="494"/>
        <v>0</v>
      </c>
    </row>
    <row r="413" spans="1:44">
      <c r="A413" s="308"/>
      <c r="B413" s="309"/>
      <c r="C413" s="324" t="s">
        <v>1028</v>
      </c>
      <c r="D413" s="325"/>
      <c r="E413" s="359"/>
      <c r="F413" s="359"/>
      <c r="G413" s="359"/>
      <c r="H413" s="359"/>
      <c r="I413" s="359"/>
      <c r="J413" s="359"/>
      <c r="K413" s="359"/>
      <c r="L413" s="359"/>
      <c r="M413" s="359"/>
      <c r="N413" s="359"/>
      <c r="O413" s="359"/>
      <c r="P413" s="359"/>
      <c r="Q413" s="359"/>
      <c r="R413" s="359"/>
      <c r="S413" s="359"/>
      <c r="T413" s="359"/>
      <c r="U413" s="359"/>
      <c r="V413" s="359"/>
      <c r="W413" s="337">
        <f>SUM(E413:V413)</f>
        <v>0</v>
      </c>
      <c r="X413" s="359"/>
      <c r="Y413" s="359"/>
      <c r="Z413" s="359"/>
      <c r="AA413" s="359"/>
      <c r="AB413" s="359"/>
      <c r="AC413" s="359"/>
      <c r="AD413" s="359"/>
      <c r="AE413" s="359"/>
      <c r="AF413" s="359"/>
      <c r="AG413" s="359"/>
      <c r="AH413" s="359"/>
      <c r="AI413" s="359"/>
      <c r="AJ413" s="359"/>
      <c r="AK413" s="359"/>
      <c r="AL413" s="359"/>
      <c r="AM413" s="359"/>
      <c r="AN413" s="359"/>
      <c r="AO413" s="337">
        <f t="shared" si="495"/>
        <v>0</v>
      </c>
      <c r="AP413" s="325">
        <f>+D413+W413-AO413</f>
        <v>0</v>
      </c>
      <c r="AQ413" s="360"/>
      <c r="AR413" s="352">
        <f t="shared" si="494"/>
        <v>0</v>
      </c>
    </row>
    <row r="414" spans="1:44">
      <c r="A414" s="308"/>
      <c r="B414" s="309"/>
      <c r="C414" s="324" t="s">
        <v>1029</v>
      </c>
      <c r="D414" s="325"/>
      <c r="E414" s="359"/>
      <c r="F414" s="359"/>
      <c r="G414" s="359"/>
      <c r="H414" s="359"/>
      <c r="I414" s="359"/>
      <c r="J414" s="359"/>
      <c r="K414" s="359"/>
      <c r="L414" s="359"/>
      <c r="M414" s="359"/>
      <c r="N414" s="359"/>
      <c r="O414" s="359"/>
      <c r="P414" s="359"/>
      <c r="Q414" s="359"/>
      <c r="R414" s="359"/>
      <c r="S414" s="359"/>
      <c r="T414" s="359"/>
      <c r="U414" s="359"/>
      <c r="V414" s="359"/>
      <c r="W414" s="337">
        <f>SUM(E414:V414)</f>
        <v>0</v>
      </c>
      <c r="X414" s="359"/>
      <c r="Y414" s="359"/>
      <c r="Z414" s="359"/>
      <c r="AA414" s="359"/>
      <c r="AB414" s="359"/>
      <c r="AC414" s="359"/>
      <c r="AD414" s="359"/>
      <c r="AE414" s="359"/>
      <c r="AF414" s="359"/>
      <c r="AG414" s="359"/>
      <c r="AH414" s="359"/>
      <c r="AI414" s="359"/>
      <c r="AJ414" s="359"/>
      <c r="AK414" s="359"/>
      <c r="AL414" s="359"/>
      <c r="AM414" s="359"/>
      <c r="AN414" s="359"/>
      <c r="AO414" s="337">
        <f t="shared" si="495"/>
        <v>0</v>
      </c>
      <c r="AP414" s="325">
        <f>+D414+W414-AO414</f>
        <v>0</v>
      </c>
      <c r="AQ414" s="360"/>
      <c r="AR414" s="352">
        <f t="shared" si="494"/>
        <v>0</v>
      </c>
    </row>
    <row r="415" spans="1:44">
      <c r="A415" s="308"/>
      <c r="B415" s="309"/>
      <c r="C415" s="327" t="s">
        <v>1030</v>
      </c>
      <c r="D415" s="328"/>
      <c r="E415" s="328">
        <f t="shared" ref="E415:U415" si="496">SUM(E411:E414)</f>
        <v>0</v>
      </c>
      <c r="F415" s="328">
        <f t="shared" si="496"/>
        <v>0</v>
      </c>
      <c r="G415" s="328">
        <f t="shared" si="496"/>
        <v>0</v>
      </c>
      <c r="H415" s="328">
        <f t="shared" si="496"/>
        <v>0</v>
      </c>
      <c r="I415" s="328">
        <f t="shared" si="496"/>
        <v>0</v>
      </c>
      <c r="J415" s="328">
        <f t="shared" si="496"/>
        <v>0</v>
      </c>
      <c r="K415" s="328">
        <f t="shared" si="496"/>
        <v>0</v>
      </c>
      <c r="L415" s="328">
        <f t="shared" si="496"/>
        <v>0</v>
      </c>
      <c r="M415" s="328">
        <f t="shared" si="496"/>
        <v>0</v>
      </c>
      <c r="N415" s="328">
        <f t="shared" si="496"/>
        <v>0</v>
      </c>
      <c r="O415" s="328">
        <f t="shared" si="496"/>
        <v>0</v>
      </c>
      <c r="P415" s="328">
        <f t="shared" si="496"/>
        <v>0</v>
      </c>
      <c r="Q415" s="328">
        <f t="shared" si="496"/>
        <v>0</v>
      </c>
      <c r="R415" s="328">
        <f t="shared" si="496"/>
        <v>0</v>
      </c>
      <c r="S415" s="328">
        <f t="shared" si="496"/>
        <v>0</v>
      </c>
      <c r="T415" s="328">
        <f t="shared" si="496"/>
        <v>0</v>
      </c>
      <c r="U415" s="328">
        <f t="shared" si="496"/>
        <v>0</v>
      </c>
      <c r="V415" s="328">
        <f t="shared" ref="V415:X415" si="497">SUM(V411:V414)</f>
        <v>0</v>
      </c>
      <c r="W415" s="338">
        <f t="shared" si="497"/>
        <v>0</v>
      </c>
      <c r="X415" s="328">
        <f t="shared" si="497"/>
        <v>0</v>
      </c>
      <c r="Y415" s="328">
        <f t="shared" ref="Y415:AO415" si="498">SUM(Y411:Y414)</f>
        <v>0</v>
      </c>
      <c r="Z415" s="328">
        <f t="shared" si="498"/>
        <v>0</v>
      </c>
      <c r="AA415" s="328">
        <f t="shared" si="498"/>
        <v>0</v>
      </c>
      <c r="AB415" s="328">
        <f t="shared" si="498"/>
        <v>0</v>
      </c>
      <c r="AC415" s="328">
        <f t="shared" si="498"/>
        <v>0</v>
      </c>
      <c r="AD415" s="328">
        <f t="shared" si="498"/>
        <v>0</v>
      </c>
      <c r="AE415" s="328">
        <f t="shared" si="498"/>
        <v>0</v>
      </c>
      <c r="AF415" s="328">
        <f t="shared" si="498"/>
        <v>0</v>
      </c>
      <c r="AG415" s="328">
        <f t="shared" si="498"/>
        <v>0</v>
      </c>
      <c r="AH415" s="328">
        <f t="shared" si="498"/>
        <v>0</v>
      </c>
      <c r="AI415" s="328">
        <f t="shared" si="498"/>
        <v>0</v>
      </c>
      <c r="AJ415" s="328">
        <f t="shared" si="498"/>
        <v>0</v>
      </c>
      <c r="AK415" s="328">
        <f t="shared" si="498"/>
        <v>0</v>
      </c>
      <c r="AL415" s="328">
        <f t="shared" si="498"/>
        <v>0</v>
      </c>
      <c r="AM415" s="328">
        <f t="shared" si="498"/>
        <v>0</v>
      </c>
      <c r="AN415" s="328">
        <f t="shared" si="498"/>
        <v>0</v>
      </c>
      <c r="AO415" s="338">
        <f t="shared" si="498"/>
        <v>0</v>
      </c>
      <c r="AP415" s="328">
        <f t="shared" ref="AP415:AR415" si="499">SUM(AP411:AP414)</f>
        <v>0</v>
      </c>
      <c r="AQ415" s="353">
        <f t="shared" si="499"/>
        <v>0</v>
      </c>
      <c r="AR415" s="328">
        <f t="shared" si="499"/>
        <v>0</v>
      </c>
    </row>
    <row r="416" spans="1:44">
      <c r="A416" s="308"/>
      <c r="B416" s="309"/>
      <c r="C416" s="331" t="s">
        <v>1031</v>
      </c>
      <c r="D416" s="332"/>
      <c r="E416" s="332">
        <f>+E409+E415</f>
        <v>0</v>
      </c>
      <c r="F416" s="332">
        <f t="shared" ref="F416:V416" si="500">+F409+F415</f>
        <v>0</v>
      </c>
      <c r="G416" s="332">
        <f t="shared" si="500"/>
        <v>0</v>
      </c>
      <c r="H416" s="332">
        <f t="shared" si="500"/>
        <v>0</v>
      </c>
      <c r="I416" s="332">
        <f t="shared" si="500"/>
        <v>0</v>
      </c>
      <c r="J416" s="332">
        <f t="shared" si="500"/>
        <v>0</v>
      </c>
      <c r="K416" s="332">
        <f t="shared" si="500"/>
        <v>0</v>
      </c>
      <c r="L416" s="332">
        <f t="shared" si="500"/>
        <v>0</v>
      </c>
      <c r="M416" s="332">
        <f t="shared" si="500"/>
        <v>0</v>
      </c>
      <c r="N416" s="332">
        <f t="shared" si="500"/>
        <v>0</v>
      </c>
      <c r="O416" s="332">
        <f t="shared" si="500"/>
        <v>0</v>
      </c>
      <c r="P416" s="332">
        <f t="shared" si="500"/>
        <v>0</v>
      </c>
      <c r="Q416" s="332">
        <f t="shared" si="500"/>
        <v>0</v>
      </c>
      <c r="R416" s="332">
        <f t="shared" si="500"/>
        <v>0</v>
      </c>
      <c r="S416" s="332">
        <f t="shared" si="500"/>
        <v>0</v>
      </c>
      <c r="T416" s="332">
        <f t="shared" si="500"/>
        <v>0</v>
      </c>
      <c r="U416" s="332">
        <f t="shared" si="500"/>
        <v>0</v>
      </c>
      <c r="V416" s="332">
        <f t="shared" si="500"/>
        <v>0</v>
      </c>
      <c r="W416" s="339">
        <f t="shared" ref="W416:X416" si="501">+W409+W415</f>
        <v>0</v>
      </c>
      <c r="X416" s="332">
        <f t="shared" si="501"/>
        <v>0</v>
      </c>
      <c r="Y416" s="332">
        <f t="shared" ref="Y416:AO416" si="502">+Y409+Y415</f>
        <v>0</v>
      </c>
      <c r="Z416" s="332">
        <f t="shared" si="502"/>
        <v>0</v>
      </c>
      <c r="AA416" s="332">
        <f t="shared" si="502"/>
        <v>0</v>
      </c>
      <c r="AB416" s="332">
        <f t="shared" si="502"/>
        <v>0</v>
      </c>
      <c r="AC416" s="332">
        <f t="shared" si="502"/>
        <v>0</v>
      </c>
      <c r="AD416" s="332">
        <f t="shared" si="502"/>
        <v>0</v>
      </c>
      <c r="AE416" s="332">
        <f t="shared" si="502"/>
        <v>0</v>
      </c>
      <c r="AF416" s="332">
        <f t="shared" si="502"/>
        <v>0</v>
      </c>
      <c r="AG416" s="332">
        <f t="shared" si="502"/>
        <v>0</v>
      </c>
      <c r="AH416" s="332">
        <f t="shared" si="502"/>
        <v>0</v>
      </c>
      <c r="AI416" s="332">
        <f t="shared" si="502"/>
        <v>0</v>
      </c>
      <c r="AJ416" s="332">
        <f t="shared" si="502"/>
        <v>0</v>
      </c>
      <c r="AK416" s="332">
        <f t="shared" si="502"/>
        <v>0</v>
      </c>
      <c r="AL416" s="332">
        <f t="shared" si="502"/>
        <v>0</v>
      </c>
      <c r="AM416" s="332">
        <f t="shared" si="502"/>
        <v>0</v>
      </c>
      <c r="AN416" s="332">
        <f t="shared" si="502"/>
        <v>0</v>
      </c>
      <c r="AO416" s="339">
        <f t="shared" si="502"/>
        <v>0</v>
      </c>
      <c r="AP416" s="332">
        <f t="shared" ref="AP416:AR416" si="503">+AP409+AP415</f>
        <v>0</v>
      </c>
      <c r="AQ416" s="355">
        <f t="shared" si="503"/>
        <v>0</v>
      </c>
      <c r="AR416" s="332">
        <f t="shared" si="503"/>
        <v>0</v>
      </c>
    </row>
    <row r="417" spans="1:44">
      <c r="A417" s="308"/>
      <c r="B417" s="309"/>
      <c r="C417" s="320" t="s">
        <v>1032</v>
      </c>
      <c r="D417" s="321"/>
      <c r="E417" s="321"/>
      <c r="F417" s="321"/>
      <c r="G417" s="321"/>
      <c r="H417" s="321"/>
      <c r="I417" s="321"/>
      <c r="J417" s="321"/>
      <c r="K417" s="321"/>
      <c r="L417" s="321"/>
      <c r="M417" s="321"/>
      <c r="N417" s="321"/>
      <c r="O417" s="321"/>
      <c r="P417" s="321"/>
      <c r="Q417" s="321"/>
      <c r="R417" s="321"/>
      <c r="S417" s="321"/>
      <c r="T417" s="321"/>
      <c r="U417" s="321"/>
      <c r="V417" s="321"/>
      <c r="W417" s="321"/>
      <c r="X417" s="321"/>
      <c r="Y417" s="321"/>
      <c r="Z417" s="321"/>
      <c r="AA417" s="321"/>
      <c r="AB417" s="321"/>
      <c r="AC417" s="321"/>
      <c r="AD417" s="321"/>
      <c r="AE417" s="321"/>
      <c r="AF417" s="321"/>
      <c r="AG417" s="321"/>
      <c r="AH417" s="321"/>
      <c r="AI417" s="321"/>
      <c r="AJ417" s="321"/>
      <c r="AK417" s="321"/>
      <c r="AL417" s="321"/>
      <c r="AM417" s="321"/>
      <c r="AN417" s="321"/>
      <c r="AO417" s="321"/>
      <c r="AP417" s="321"/>
      <c r="AQ417" s="321"/>
      <c r="AR417" s="349"/>
    </row>
    <row r="418" spans="1:44">
      <c r="A418" s="308"/>
      <c r="B418" s="309"/>
      <c r="C418" s="324" t="s">
        <v>1033</v>
      </c>
      <c r="D418" s="325"/>
      <c r="E418" s="359"/>
      <c r="F418" s="359"/>
      <c r="G418" s="359"/>
      <c r="H418" s="359"/>
      <c r="I418" s="359"/>
      <c r="J418" s="359"/>
      <c r="K418" s="359"/>
      <c r="L418" s="359"/>
      <c r="M418" s="359"/>
      <c r="N418" s="359"/>
      <c r="O418" s="359"/>
      <c r="P418" s="359"/>
      <c r="Q418" s="359"/>
      <c r="R418" s="359"/>
      <c r="S418" s="359"/>
      <c r="T418" s="359"/>
      <c r="U418" s="359"/>
      <c r="V418" s="359"/>
      <c r="W418" s="337">
        <f>SUM(E418:V418)</f>
        <v>0</v>
      </c>
      <c r="X418" s="359"/>
      <c r="Y418" s="359"/>
      <c r="Z418" s="359"/>
      <c r="AA418" s="359"/>
      <c r="AB418" s="359"/>
      <c r="AC418" s="359"/>
      <c r="AD418" s="359"/>
      <c r="AE418" s="359"/>
      <c r="AF418" s="359"/>
      <c r="AG418" s="359"/>
      <c r="AH418" s="359"/>
      <c r="AI418" s="359"/>
      <c r="AJ418" s="359"/>
      <c r="AK418" s="359"/>
      <c r="AL418" s="359"/>
      <c r="AM418" s="359"/>
      <c r="AN418" s="359"/>
      <c r="AO418" s="337">
        <f>SUM(X418:AN418)</f>
        <v>0</v>
      </c>
      <c r="AP418" s="325">
        <f>+D418+W418-AO418</f>
        <v>0</v>
      </c>
      <c r="AQ418" s="360"/>
      <c r="AR418" s="352">
        <f t="shared" ref="AR418:AR421" si="504">+AP418-AQ418</f>
        <v>0</v>
      </c>
    </row>
    <row r="419" spans="1:44">
      <c r="A419" s="308"/>
      <c r="B419" s="309"/>
      <c r="C419" s="324" t="s">
        <v>898</v>
      </c>
      <c r="D419" s="325"/>
      <c r="E419" s="359"/>
      <c r="F419" s="359"/>
      <c r="G419" s="359"/>
      <c r="H419" s="359"/>
      <c r="I419" s="359"/>
      <c r="J419" s="359"/>
      <c r="K419" s="359"/>
      <c r="L419" s="359"/>
      <c r="M419" s="359"/>
      <c r="N419" s="359"/>
      <c r="O419" s="359"/>
      <c r="P419" s="359"/>
      <c r="Q419" s="359"/>
      <c r="R419" s="359"/>
      <c r="S419" s="359"/>
      <c r="T419" s="359"/>
      <c r="U419" s="359"/>
      <c r="V419" s="359"/>
      <c r="W419" s="337">
        <f t="shared" ref="W419:W421" si="505">SUM(E419:V419)</f>
        <v>0</v>
      </c>
      <c r="X419" s="359"/>
      <c r="Y419" s="359"/>
      <c r="Z419" s="359"/>
      <c r="AA419" s="359"/>
      <c r="AB419" s="359"/>
      <c r="AC419" s="359"/>
      <c r="AD419" s="359"/>
      <c r="AE419" s="359"/>
      <c r="AF419" s="359"/>
      <c r="AG419" s="359"/>
      <c r="AH419" s="359"/>
      <c r="AI419" s="359"/>
      <c r="AJ419" s="359"/>
      <c r="AK419" s="359"/>
      <c r="AL419" s="359"/>
      <c r="AM419" s="359"/>
      <c r="AN419" s="359"/>
      <c r="AO419" s="337">
        <f t="shared" ref="AO419:AO421" si="506">SUM(X419:AN419)</f>
        <v>0</v>
      </c>
      <c r="AP419" s="325">
        <f>+D419+W419-AO419</f>
        <v>0</v>
      </c>
      <c r="AQ419" s="360"/>
      <c r="AR419" s="352">
        <f t="shared" si="504"/>
        <v>0</v>
      </c>
    </row>
    <row r="420" spans="1:44">
      <c r="A420" s="308"/>
      <c r="B420" s="309"/>
      <c r="C420" s="324" t="s">
        <v>1034</v>
      </c>
      <c r="D420" s="325"/>
      <c r="E420" s="359"/>
      <c r="F420" s="359"/>
      <c r="G420" s="359"/>
      <c r="H420" s="359"/>
      <c r="I420" s="359"/>
      <c r="J420" s="359"/>
      <c r="K420" s="359"/>
      <c r="L420" s="359"/>
      <c r="M420" s="359"/>
      <c r="N420" s="359"/>
      <c r="O420" s="359"/>
      <c r="P420" s="359"/>
      <c r="Q420" s="359"/>
      <c r="R420" s="359"/>
      <c r="S420" s="359"/>
      <c r="T420" s="359"/>
      <c r="U420" s="359"/>
      <c r="V420" s="359"/>
      <c r="W420" s="337">
        <f t="shared" si="505"/>
        <v>0</v>
      </c>
      <c r="X420" s="359"/>
      <c r="Y420" s="359"/>
      <c r="Z420" s="359"/>
      <c r="AA420" s="359"/>
      <c r="AB420" s="359"/>
      <c r="AC420" s="359"/>
      <c r="AD420" s="359"/>
      <c r="AE420" s="359"/>
      <c r="AF420" s="359"/>
      <c r="AG420" s="359"/>
      <c r="AH420" s="359"/>
      <c r="AI420" s="359"/>
      <c r="AJ420" s="359"/>
      <c r="AK420" s="359"/>
      <c r="AL420" s="359"/>
      <c r="AM420" s="359"/>
      <c r="AN420" s="359"/>
      <c r="AO420" s="337">
        <f t="shared" si="506"/>
        <v>0</v>
      </c>
      <c r="AP420" s="325">
        <f>+D420+W420-AO420</f>
        <v>0</v>
      </c>
      <c r="AQ420" s="360"/>
      <c r="AR420" s="352">
        <f t="shared" si="504"/>
        <v>0</v>
      </c>
    </row>
    <row r="421" spans="1:44">
      <c r="A421" s="308"/>
      <c r="B421" s="309"/>
      <c r="C421" s="324" t="s">
        <v>1035</v>
      </c>
      <c r="D421" s="325"/>
      <c r="E421" s="359"/>
      <c r="F421" s="359"/>
      <c r="G421" s="359"/>
      <c r="H421" s="359"/>
      <c r="I421" s="359"/>
      <c r="J421" s="359"/>
      <c r="K421" s="359"/>
      <c r="L421" s="359"/>
      <c r="M421" s="359"/>
      <c r="N421" s="359"/>
      <c r="O421" s="359"/>
      <c r="P421" s="359"/>
      <c r="Q421" s="359"/>
      <c r="R421" s="359"/>
      <c r="S421" s="359"/>
      <c r="T421" s="359"/>
      <c r="U421" s="359"/>
      <c r="V421" s="359"/>
      <c r="W421" s="337">
        <f t="shared" si="505"/>
        <v>0</v>
      </c>
      <c r="X421" s="359"/>
      <c r="Y421" s="359"/>
      <c r="Z421" s="359"/>
      <c r="AA421" s="359"/>
      <c r="AB421" s="359"/>
      <c r="AC421" s="359"/>
      <c r="AD421" s="359"/>
      <c r="AE421" s="359"/>
      <c r="AF421" s="359"/>
      <c r="AG421" s="359"/>
      <c r="AH421" s="359"/>
      <c r="AI421" s="359"/>
      <c r="AJ421" s="359"/>
      <c r="AK421" s="359"/>
      <c r="AL421" s="359"/>
      <c r="AM421" s="359"/>
      <c r="AN421" s="359"/>
      <c r="AO421" s="337">
        <f t="shared" si="506"/>
        <v>0</v>
      </c>
      <c r="AP421" s="325">
        <f>+D421+W421-AO421</f>
        <v>0</v>
      </c>
      <c r="AQ421" s="360"/>
      <c r="AR421" s="352">
        <f t="shared" si="504"/>
        <v>0</v>
      </c>
    </row>
    <row r="422" spans="1:44">
      <c r="A422" s="308"/>
      <c r="B422" s="309"/>
      <c r="C422" s="327" t="s">
        <v>1036</v>
      </c>
      <c r="D422" s="328"/>
      <c r="E422" s="328">
        <f>SUM(E418:E421)</f>
        <v>0</v>
      </c>
      <c r="F422" s="328">
        <f t="shared" ref="F422:W422" si="507">SUM(F418:F421)</f>
        <v>0</v>
      </c>
      <c r="G422" s="328">
        <f t="shared" si="507"/>
        <v>0</v>
      </c>
      <c r="H422" s="328">
        <f t="shared" si="507"/>
        <v>0</v>
      </c>
      <c r="I422" s="328">
        <f t="shared" si="507"/>
        <v>0</v>
      </c>
      <c r="J422" s="328">
        <f t="shared" si="507"/>
        <v>0</v>
      </c>
      <c r="K422" s="328">
        <f t="shared" si="507"/>
        <v>0</v>
      </c>
      <c r="L422" s="328">
        <f t="shared" si="507"/>
        <v>0</v>
      </c>
      <c r="M422" s="328">
        <f t="shared" si="507"/>
        <v>0</v>
      </c>
      <c r="N422" s="328">
        <f t="shared" si="507"/>
        <v>0</v>
      </c>
      <c r="O422" s="328">
        <f t="shared" si="507"/>
        <v>0</v>
      </c>
      <c r="P422" s="328">
        <f t="shared" si="507"/>
        <v>0</v>
      </c>
      <c r="Q422" s="328">
        <f t="shared" si="507"/>
        <v>0</v>
      </c>
      <c r="R422" s="328">
        <f t="shared" si="507"/>
        <v>0</v>
      </c>
      <c r="S422" s="328">
        <f t="shared" si="507"/>
        <v>0</v>
      </c>
      <c r="T422" s="328">
        <f t="shared" si="507"/>
        <v>0</v>
      </c>
      <c r="U422" s="328">
        <f t="shared" si="507"/>
        <v>0</v>
      </c>
      <c r="V422" s="328">
        <f t="shared" si="507"/>
        <v>0</v>
      </c>
      <c r="W422" s="338">
        <f t="shared" si="507"/>
        <v>0</v>
      </c>
      <c r="X422" s="328">
        <f t="shared" ref="X422:AP422" si="508">SUM(X418:X421)</f>
        <v>0</v>
      </c>
      <c r="Y422" s="328">
        <f t="shared" si="508"/>
        <v>0</v>
      </c>
      <c r="Z422" s="328">
        <f t="shared" si="508"/>
        <v>0</v>
      </c>
      <c r="AA422" s="328">
        <f t="shared" si="508"/>
        <v>0</v>
      </c>
      <c r="AB422" s="328">
        <f t="shared" si="508"/>
        <v>0</v>
      </c>
      <c r="AC422" s="328">
        <f t="shared" si="508"/>
        <v>0</v>
      </c>
      <c r="AD422" s="328">
        <f t="shared" si="508"/>
        <v>0</v>
      </c>
      <c r="AE422" s="328">
        <f t="shared" si="508"/>
        <v>0</v>
      </c>
      <c r="AF422" s="328">
        <f t="shared" si="508"/>
        <v>0</v>
      </c>
      <c r="AG422" s="328">
        <f t="shared" si="508"/>
        <v>0</v>
      </c>
      <c r="AH422" s="328">
        <f t="shared" si="508"/>
        <v>0</v>
      </c>
      <c r="AI422" s="328">
        <f t="shared" si="508"/>
        <v>0</v>
      </c>
      <c r="AJ422" s="328">
        <f t="shared" si="508"/>
        <v>0</v>
      </c>
      <c r="AK422" s="328">
        <f t="shared" si="508"/>
        <v>0</v>
      </c>
      <c r="AL422" s="328">
        <f t="shared" si="508"/>
        <v>0</v>
      </c>
      <c r="AM422" s="328">
        <f t="shared" si="508"/>
        <v>0</v>
      </c>
      <c r="AN422" s="328">
        <f t="shared" si="508"/>
        <v>0</v>
      </c>
      <c r="AO422" s="338">
        <f t="shared" si="508"/>
        <v>0</v>
      </c>
      <c r="AP422" s="328">
        <f t="shared" si="508"/>
        <v>0</v>
      </c>
      <c r="AQ422" s="353">
        <f t="shared" ref="AQ422:AR422" si="509">SUM(AQ418:AQ421)</f>
        <v>0</v>
      </c>
      <c r="AR422" s="328">
        <f t="shared" si="509"/>
        <v>0</v>
      </c>
    </row>
    <row r="423" spans="1:44">
      <c r="A423" s="308"/>
      <c r="B423" s="309"/>
      <c r="C423" s="324" t="s">
        <v>1037</v>
      </c>
      <c r="D423" s="325"/>
      <c r="E423" s="359"/>
      <c r="F423" s="359"/>
      <c r="G423" s="359"/>
      <c r="H423" s="359"/>
      <c r="I423" s="359"/>
      <c r="J423" s="359"/>
      <c r="K423" s="359"/>
      <c r="L423" s="359"/>
      <c r="M423" s="359"/>
      <c r="N423" s="359"/>
      <c r="O423" s="359"/>
      <c r="P423" s="359"/>
      <c r="Q423" s="359"/>
      <c r="R423" s="359"/>
      <c r="S423" s="359"/>
      <c r="T423" s="359"/>
      <c r="U423" s="359"/>
      <c r="V423" s="359"/>
      <c r="W423" s="337">
        <f>SUM(E423:V423)</f>
        <v>0</v>
      </c>
      <c r="X423" s="359"/>
      <c r="Y423" s="359"/>
      <c r="Z423" s="359"/>
      <c r="AA423" s="359"/>
      <c r="AB423" s="359"/>
      <c r="AC423" s="359"/>
      <c r="AD423" s="359"/>
      <c r="AE423" s="359"/>
      <c r="AF423" s="359"/>
      <c r="AG423" s="359"/>
      <c r="AH423" s="359"/>
      <c r="AI423" s="359"/>
      <c r="AJ423" s="359"/>
      <c r="AK423" s="359"/>
      <c r="AL423" s="359"/>
      <c r="AM423" s="359"/>
      <c r="AN423" s="359"/>
      <c r="AO423" s="337">
        <f>SUM(X423:AN423)</f>
        <v>0</v>
      </c>
      <c r="AP423" s="325">
        <f>+D423+W423-AO423</f>
        <v>0</v>
      </c>
      <c r="AQ423" s="360"/>
      <c r="AR423" s="352">
        <f t="shared" ref="AR423:AR424" si="510">+AP423-AQ423</f>
        <v>0</v>
      </c>
    </row>
    <row r="424" spans="1:44">
      <c r="A424" s="308"/>
      <c r="B424" s="309"/>
      <c r="C424" s="324" t="s">
        <v>1038</v>
      </c>
      <c r="D424" s="325"/>
      <c r="E424" s="359"/>
      <c r="F424" s="359"/>
      <c r="G424" s="359"/>
      <c r="H424" s="359"/>
      <c r="I424" s="359"/>
      <c r="J424" s="359"/>
      <c r="K424" s="359"/>
      <c r="L424" s="359"/>
      <c r="M424" s="359"/>
      <c r="N424" s="359"/>
      <c r="O424" s="359"/>
      <c r="P424" s="359"/>
      <c r="Q424" s="359"/>
      <c r="R424" s="359"/>
      <c r="S424" s="359"/>
      <c r="T424" s="359"/>
      <c r="U424" s="359"/>
      <c r="V424" s="359"/>
      <c r="W424" s="337">
        <f>SUM(E424:V424)</f>
        <v>0</v>
      </c>
      <c r="X424" s="359"/>
      <c r="Y424" s="359"/>
      <c r="Z424" s="359"/>
      <c r="AA424" s="359"/>
      <c r="AB424" s="359"/>
      <c r="AC424" s="359"/>
      <c r="AD424" s="359"/>
      <c r="AE424" s="359"/>
      <c r="AF424" s="359"/>
      <c r="AG424" s="359"/>
      <c r="AH424" s="359"/>
      <c r="AI424" s="359"/>
      <c r="AJ424" s="359"/>
      <c r="AK424" s="359"/>
      <c r="AL424" s="359"/>
      <c r="AM424" s="359"/>
      <c r="AN424" s="359"/>
      <c r="AO424" s="337">
        <f>SUM(X424:AN424)</f>
        <v>0</v>
      </c>
      <c r="AP424" s="325">
        <f>+D424+W424-AO424</f>
        <v>0</v>
      </c>
      <c r="AQ424" s="360"/>
      <c r="AR424" s="352">
        <f t="shared" si="510"/>
        <v>0</v>
      </c>
    </row>
    <row r="425" spans="1:44">
      <c r="A425" s="308"/>
      <c r="B425" s="309"/>
      <c r="C425" s="356" t="s">
        <v>1039</v>
      </c>
      <c r="D425" s="328"/>
      <c r="E425" s="328">
        <f>SUM(E423:E424)</f>
        <v>0</v>
      </c>
      <c r="F425" s="328">
        <f t="shared" ref="F425:W425" si="511">SUM(F423:F424)</f>
        <v>0</v>
      </c>
      <c r="G425" s="328">
        <f t="shared" si="511"/>
        <v>0</v>
      </c>
      <c r="H425" s="328">
        <f t="shared" si="511"/>
        <v>0</v>
      </c>
      <c r="I425" s="328">
        <f t="shared" si="511"/>
        <v>0</v>
      </c>
      <c r="J425" s="328">
        <f t="shared" si="511"/>
        <v>0</v>
      </c>
      <c r="K425" s="328">
        <f t="shared" si="511"/>
        <v>0</v>
      </c>
      <c r="L425" s="328">
        <f t="shared" si="511"/>
        <v>0</v>
      </c>
      <c r="M425" s="328">
        <f t="shared" si="511"/>
        <v>0</v>
      </c>
      <c r="N425" s="328">
        <f t="shared" si="511"/>
        <v>0</v>
      </c>
      <c r="O425" s="328">
        <f t="shared" si="511"/>
        <v>0</v>
      </c>
      <c r="P425" s="328">
        <f t="shared" si="511"/>
        <v>0</v>
      </c>
      <c r="Q425" s="328">
        <f t="shared" si="511"/>
        <v>0</v>
      </c>
      <c r="R425" s="328">
        <f t="shared" si="511"/>
        <v>0</v>
      </c>
      <c r="S425" s="328">
        <f t="shared" si="511"/>
        <v>0</v>
      </c>
      <c r="T425" s="328">
        <f t="shared" si="511"/>
        <v>0</v>
      </c>
      <c r="U425" s="328">
        <f t="shared" si="511"/>
        <v>0</v>
      </c>
      <c r="V425" s="328">
        <f t="shared" si="511"/>
        <v>0</v>
      </c>
      <c r="W425" s="338">
        <f t="shared" si="511"/>
        <v>0</v>
      </c>
      <c r="X425" s="328">
        <f t="shared" ref="X425:AP425" si="512">SUM(X423:X424)</f>
        <v>0</v>
      </c>
      <c r="Y425" s="328">
        <f t="shared" si="512"/>
        <v>0</v>
      </c>
      <c r="Z425" s="328">
        <f t="shared" si="512"/>
        <v>0</v>
      </c>
      <c r="AA425" s="328">
        <f t="shared" si="512"/>
        <v>0</v>
      </c>
      <c r="AB425" s="328">
        <f t="shared" si="512"/>
        <v>0</v>
      </c>
      <c r="AC425" s="328">
        <f t="shared" si="512"/>
        <v>0</v>
      </c>
      <c r="AD425" s="328">
        <f t="shared" si="512"/>
        <v>0</v>
      </c>
      <c r="AE425" s="328">
        <f t="shared" si="512"/>
        <v>0</v>
      </c>
      <c r="AF425" s="328">
        <f t="shared" si="512"/>
        <v>0</v>
      </c>
      <c r="AG425" s="328">
        <f t="shared" si="512"/>
        <v>0</v>
      </c>
      <c r="AH425" s="328">
        <f t="shared" si="512"/>
        <v>0</v>
      </c>
      <c r="AI425" s="328">
        <f t="shared" si="512"/>
        <v>0</v>
      </c>
      <c r="AJ425" s="328">
        <f t="shared" si="512"/>
        <v>0</v>
      </c>
      <c r="AK425" s="328">
        <f t="shared" si="512"/>
        <v>0</v>
      </c>
      <c r="AL425" s="328">
        <f t="shared" si="512"/>
        <v>0</v>
      </c>
      <c r="AM425" s="328">
        <f t="shared" si="512"/>
        <v>0</v>
      </c>
      <c r="AN425" s="328">
        <f t="shared" si="512"/>
        <v>0</v>
      </c>
      <c r="AO425" s="338">
        <f t="shared" si="512"/>
        <v>0</v>
      </c>
      <c r="AP425" s="328">
        <f t="shared" si="512"/>
        <v>0</v>
      </c>
      <c r="AQ425" s="353">
        <f t="shared" ref="AQ425:AR425" si="513">SUM(AQ423:AQ424)</f>
        <v>0</v>
      </c>
      <c r="AR425" s="328">
        <f t="shared" si="513"/>
        <v>0</v>
      </c>
    </row>
    <row r="426" spans="1:44">
      <c r="A426" s="308"/>
      <c r="B426" s="309"/>
      <c r="C426" s="357" t="s">
        <v>1040</v>
      </c>
      <c r="D426" s="332"/>
      <c r="E426" s="332">
        <f>+E422+E425</f>
        <v>0</v>
      </c>
      <c r="F426" s="332">
        <f t="shared" ref="F426:T426" si="514">+F422+F425</f>
        <v>0</v>
      </c>
      <c r="G426" s="332">
        <f t="shared" si="514"/>
        <v>0</v>
      </c>
      <c r="H426" s="332">
        <f t="shared" si="514"/>
        <v>0</v>
      </c>
      <c r="I426" s="332">
        <f t="shared" si="514"/>
        <v>0</v>
      </c>
      <c r="J426" s="332">
        <f t="shared" si="514"/>
        <v>0</v>
      </c>
      <c r="K426" s="332">
        <f t="shared" si="514"/>
        <v>0</v>
      </c>
      <c r="L426" s="332">
        <f t="shared" si="514"/>
        <v>0</v>
      </c>
      <c r="M426" s="332">
        <f t="shared" si="514"/>
        <v>0</v>
      </c>
      <c r="N426" s="332">
        <f t="shared" si="514"/>
        <v>0</v>
      </c>
      <c r="O426" s="332">
        <f t="shared" si="514"/>
        <v>0</v>
      </c>
      <c r="P426" s="332">
        <f t="shared" si="514"/>
        <v>0</v>
      </c>
      <c r="Q426" s="332">
        <f t="shared" si="514"/>
        <v>0</v>
      </c>
      <c r="R426" s="332">
        <f t="shared" si="514"/>
        <v>0</v>
      </c>
      <c r="S426" s="332">
        <f t="shared" si="514"/>
        <v>0</v>
      </c>
      <c r="T426" s="332">
        <f t="shared" si="514"/>
        <v>0</v>
      </c>
      <c r="U426" s="332"/>
      <c r="V426" s="332">
        <f>+V422+V425</f>
        <v>0</v>
      </c>
      <c r="W426" s="339">
        <f>+W422+W425</f>
        <v>0</v>
      </c>
      <c r="X426" s="332">
        <f>+X422+X425</f>
        <v>0</v>
      </c>
      <c r="Y426" s="332">
        <f t="shared" ref="Y426:AO426" si="515">+Y422+Y425</f>
        <v>0</v>
      </c>
      <c r="Z426" s="332">
        <f t="shared" si="515"/>
        <v>0</v>
      </c>
      <c r="AA426" s="332">
        <f t="shared" si="515"/>
        <v>0</v>
      </c>
      <c r="AB426" s="332">
        <f t="shared" si="515"/>
        <v>0</v>
      </c>
      <c r="AC426" s="332">
        <f t="shared" si="515"/>
        <v>0</v>
      </c>
      <c r="AD426" s="332">
        <f t="shared" si="515"/>
        <v>0</v>
      </c>
      <c r="AE426" s="332">
        <f t="shared" si="515"/>
        <v>0</v>
      </c>
      <c r="AF426" s="332">
        <f t="shared" si="515"/>
        <v>0</v>
      </c>
      <c r="AG426" s="332">
        <f t="shared" si="515"/>
        <v>0</v>
      </c>
      <c r="AH426" s="332">
        <f t="shared" si="515"/>
        <v>0</v>
      </c>
      <c r="AI426" s="332">
        <f t="shared" si="515"/>
        <v>0</v>
      </c>
      <c r="AJ426" s="332">
        <f t="shared" si="515"/>
        <v>0</v>
      </c>
      <c r="AK426" s="332">
        <f t="shared" si="515"/>
        <v>0</v>
      </c>
      <c r="AL426" s="332">
        <f t="shared" si="515"/>
        <v>0</v>
      </c>
      <c r="AM426" s="332">
        <f t="shared" si="515"/>
        <v>0</v>
      </c>
      <c r="AN426" s="332">
        <f t="shared" si="515"/>
        <v>0</v>
      </c>
      <c r="AO426" s="339">
        <f t="shared" si="515"/>
        <v>0</v>
      </c>
      <c r="AP426" s="332">
        <f t="shared" ref="AP426:AR426" si="516">+AP422+AP425</f>
        <v>0</v>
      </c>
      <c r="AQ426" s="355">
        <f t="shared" si="516"/>
        <v>0</v>
      </c>
      <c r="AR426" s="332">
        <f t="shared" si="516"/>
        <v>0</v>
      </c>
    </row>
    <row r="427" spans="4:9">
      <c r="D427" t="s">
        <v>314</v>
      </c>
      <c r="E427" s="358" t="e">
        <f>+E409+E422-'KK LRA-LO'!#REF!</f>
        <v>#REF!</v>
      </c>
      <c r="F427" s="358">
        <f>+F409-Y409</f>
        <v>0</v>
      </c>
      <c r="G427" s="358">
        <f>+G409-Z409</f>
        <v>0</v>
      </c>
      <c r="H427" s="358">
        <f>+H422-(AA409+AB409)</f>
        <v>0</v>
      </c>
      <c r="I427" s="358">
        <f>+I409-Y422</f>
        <v>0</v>
      </c>
    </row>
    <row r="428" spans="1:44">
      <c r="A428" s="308"/>
      <c r="B428" s="309"/>
      <c r="C428" s="310" t="s">
        <v>1046</v>
      </c>
      <c r="D428" s="310" t="s">
        <v>966</v>
      </c>
      <c r="E428" s="311"/>
      <c r="F428" s="311"/>
      <c r="G428" s="311"/>
      <c r="H428" s="311"/>
      <c r="I428" s="311"/>
      <c r="J428" s="311"/>
      <c r="K428" s="311"/>
      <c r="L428" s="311"/>
      <c r="M428" s="311"/>
      <c r="N428" s="311"/>
      <c r="O428" s="311"/>
      <c r="P428" s="311"/>
      <c r="Q428" s="311"/>
      <c r="R428" s="311"/>
      <c r="S428" s="311"/>
      <c r="T428" s="311"/>
      <c r="U428" s="311"/>
      <c r="V428" s="311"/>
      <c r="W428" s="311"/>
      <c r="X428" s="311"/>
      <c r="Y428" s="311"/>
      <c r="Z428" s="311"/>
      <c r="AA428" s="311"/>
      <c r="AB428" s="311"/>
      <c r="AC428" s="311"/>
      <c r="AD428" s="311"/>
      <c r="AE428" s="311"/>
      <c r="AF428" s="340"/>
      <c r="AG428" s="311"/>
      <c r="AH428" s="311"/>
      <c r="AI428" s="311"/>
      <c r="AJ428" s="311"/>
      <c r="AK428" s="311"/>
      <c r="AL428" s="311"/>
      <c r="AM428" s="311"/>
      <c r="AN428" s="311"/>
      <c r="AO428" s="311"/>
      <c r="AP428" s="311"/>
      <c r="AQ428" s="343"/>
      <c r="AR428" s="311"/>
    </row>
    <row r="429" spans="1:44">
      <c r="A429" s="308"/>
      <c r="B429" s="309"/>
      <c r="C429" s="312" t="s">
        <v>967</v>
      </c>
      <c r="D429" s="313" t="s">
        <v>968</v>
      </c>
      <c r="E429" s="314" t="s">
        <v>969</v>
      </c>
      <c r="F429" s="315"/>
      <c r="G429" s="315"/>
      <c r="H429" s="315"/>
      <c r="I429" s="315"/>
      <c r="J429" s="315"/>
      <c r="K429" s="315"/>
      <c r="L429" s="315"/>
      <c r="M429" s="315"/>
      <c r="N429" s="315"/>
      <c r="O429" s="315"/>
      <c r="P429" s="315"/>
      <c r="Q429" s="315"/>
      <c r="R429" s="315"/>
      <c r="S429" s="315"/>
      <c r="T429" s="315"/>
      <c r="U429" s="315"/>
      <c r="V429" s="315"/>
      <c r="W429" s="333"/>
      <c r="X429" s="334" t="s">
        <v>970</v>
      </c>
      <c r="Y429" s="341"/>
      <c r="Z429" s="341"/>
      <c r="AA429" s="341"/>
      <c r="AB429" s="341"/>
      <c r="AC429" s="341"/>
      <c r="AD429" s="341"/>
      <c r="AE429" s="341"/>
      <c r="AF429" s="341"/>
      <c r="AG429" s="341"/>
      <c r="AH429" s="341"/>
      <c r="AI429" s="341"/>
      <c r="AJ429" s="341"/>
      <c r="AK429" s="341"/>
      <c r="AL429" s="341"/>
      <c r="AM429" s="341"/>
      <c r="AN429" s="341"/>
      <c r="AO429" s="344"/>
      <c r="AP429" s="345" t="s">
        <v>971</v>
      </c>
      <c r="AQ429" s="346" t="s">
        <v>972</v>
      </c>
      <c r="AR429" s="346" t="s">
        <v>314</v>
      </c>
    </row>
    <row r="430" ht="103.5" spans="1:44">
      <c r="A430" s="316"/>
      <c r="B430" s="317"/>
      <c r="C430" s="318"/>
      <c r="D430" s="319"/>
      <c r="E430" s="312" t="s">
        <v>974</v>
      </c>
      <c r="F430" s="312" t="s">
        <v>975</v>
      </c>
      <c r="G430" s="312" t="s">
        <v>976</v>
      </c>
      <c r="H430" s="312" t="s">
        <v>977</v>
      </c>
      <c r="I430" s="312" t="s">
        <v>978</v>
      </c>
      <c r="J430" s="312" t="s">
        <v>979</v>
      </c>
      <c r="K430" s="312" t="s">
        <v>980</v>
      </c>
      <c r="L430" s="312" t="s">
        <v>981</v>
      </c>
      <c r="M430" s="312" t="s">
        <v>982</v>
      </c>
      <c r="N430" s="312" t="s">
        <v>983</v>
      </c>
      <c r="O430" s="312" t="s">
        <v>984</v>
      </c>
      <c r="P430" s="312" t="s">
        <v>985</v>
      </c>
      <c r="Q430" s="312" t="s">
        <v>986</v>
      </c>
      <c r="R430" s="312" t="s">
        <v>987</v>
      </c>
      <c r="S430" s="312" t="s">
        <v>988</v>
      </c>
      <c r="T430" s="312" t="s">
        <v>989</v>
      </c>
      <c r="U430" s="312" t="s">
        <v>990</v>
      </c>
      <c r="V430" s="312" t="s">
        <v>991</v>
      </c>
      <c r="W430" s="335" t="s">
        <v>992</v>
      </c>
      <c r="X430" s="312" t="s">
        <v>993</v>
      </c>
      <c r="Y430" s="312" t="s">
        <v>994</v>
      </c>
      <c r="Z430" s="312" t="s">
        <v>995</v>
      </c>
      <c r="AA430" s="312" t="s">
        <v>996</v>
      </c>
      <c r="AB430" s="312" t="s">
        <v>997</v>
      </c>
      <c r="AC430" s="312" t="s">
        <v>998</v>
      </c>
      <c r="AD430" s="312" t="s">
        <v>999</v>
      </c>
      <c r="AE430" s="312" t="s">
        <v>1000</v>
      </c>
      <c r="AF430" s="342" t="s">
        <v>1001</v>
      </c>
      <c r="AG430" s="312" t="s">
        <v>1002</v>
      </c>
      <c r="AH430" s="312" t="s">
        <v>1003</v>
      </c>
      <c r="AI430" s="312" t="s">
        <v>1004</v>
      </c>
      <c r="AJ430" s="312" t="s">
        <v>1005</v>
      </c>
      <c r="AK430" s="312" t="s">
        <v>1006</v>
      </c>
      <c r="AL430" s="312" t="s">
        <v>1007</v>
      </c>
      <c r="AM430" s="312" t="s">
        <v>989</v>
      </c>
      <c r="AN430" s="312" t="s">
        <v>990</v>
      </c>
      <c r="AO430" s="335" t="s">
        <v>1008</v>
      </c>
      <c r="AP430" s="347"/>
      <c r="AQ430" s="348"/>
      <c r="AR430" s="348"/>
    </row>
    <row r="431" spans="1:44">
      <c r="A431" s="308"/>
      <c r="B431" s="309"/>
      <c r="C431" s="320" t="s">
        <v>1009</v>
      </c>
      <c r="D431" s="321"/>
      <c r="E431" s="321"/>
      <c r="F431" s="321"/>
      <c r="G431" s="321"/>
      <c r="H431" s="321"/>
      <c r="I431" s="321"/>
      <c r="J431" s="321"/>
      <c r="K431" s="321"/>
      <c r="L431" s="321"/>
      <c r="M431" s="321"/>
      <c r="N431" s="321"/>
      <c r="O431" s="321"/>
      <c r="P431" s="321"/>
      <c r="Q431" s="321"/>
      <c r="R431" s="321"/>
      <c r="S431" s="321"/>
      <c r="T431" s="321"/>
      <c r="U431" s="321"/>
      <c r="V431" s="321"/>
      <c r="W431" s="321"/>
      <c r="X431" s="321"/>
      <c r="Y431" s="321"/>
      <c r="Z431" s="321"/>
      <c r="AA431" s="321"/>
      <c r="AB431" s="321"/>
      <c r="AC431" s="321"/>
      <c r="AD431" s="321"/>
      <c r="AE431" s="321"/>
      <c r="AF431" s="321"/>
      <c r="AG431" s="321"/>
      <c r="AH431" s="321"/>
      <c r="AI431" s="321"/>
      <c r="AJ431" s="321"/>
      <c r="AK431" s="321"/>
      <c r="AL431" s="321"/>
      <c r="AM431" s="321"/>
      <c r="AN431" s="321"/>
      <c r="AO431" s="321"/>
      <c r="AP431" s="321"/>
      <c r="AQ431" s="321"/>
      <c r="AR431" s="349"/>
    </row>
    <row r="432" spans="1:44">
      <c r="A432" s="308"/>
      <c r="B432" s="309"/>
      <c r="C432" s="322" t="s">
        <v>756</v>
      </c>
      <c r="D432" s="323"/>
      <c r="E432" s="323">
        <f>SUM(E433)</f>
        <v>0</v>
      </c>
      <c r="F432" s="323">
        <f t="shared" ref="F432:X432" si="517">SUM(F433)</f>
        <v>0</v>
      </c>
      <c r="G432" s="323">
        <f t="shared" si="517"/>
        <v>0</v>
      </c>
      <c r="H432" s="323">
        <f t="shared" si="517"/>
        <v>0</v>
      </c>
      <c r="I432" s="323">
        <f t="shared" si="517"/>
        <v>0</v>
      </c>
      <c r="J432" s="323">
        <f t="shared" si="517"/>
        <v>0</v>
      </c>
      <c r="K432" s="323">
        <f t="shared" si="517"/>
        <v>0</v>
      </c>
      <c r="L432" s="323">
        <f t="shared" si="517"/>
        <v>0</v>
      </c>
      <c r="M432" s="323">
        <f t="shared" si="517"/>
        <v>0</v>
      </c>
      <c r="N432" s="323">
        <f t="shared" si="517"/>
        <v>0</v>
      </c>
      <c r="O432" s="323">
        <f t="shared" si="517"/>
        <v>0</v>
      </c>
      <c r="P432" s="323">
        <f t="shared" si="517"/>
        <v>0</v>
      </c>
      <c r="Q432" s="323">
        <f t="shared" si="517"/>
        <v>0</v>
      </c>
      <c r="R432" s="323">
        <f t="shared" si="517"/>
        <v>0</v>
      </c>
      <c r="S432" s="323">
        <f t="shared" si="517"/>
        <v>0</v>
      </c>
      <c r="T432" s="323">
        <f t="shared" si="517"/>
        <v>0</v>
      </c>
      <c r="U432" s="323">
        <f t="shared" si="517"/>
        <v>0</v>
      </c>
      <c r="V432" s="323">
        <f t="shared" si="517"/>
        <v>0</v>
      </c>
      <c r="W432" s="336">
        <f t="shared" si="517"/>
        <v>0</v>
      </c>
      <c r="X432" s="323">
        <f t="shared" si="517"/>
        <v>0</v>
      </c>
      <c r="Y432" s="323">
        <f t="shared" ref="Y432:AP432" si="518">SUM(Y433)</f>
        <v>0</v>
      </c>
      <c r="Z432" s="323">
        <f t="shared" si="518"/>
        <v>0</v>
      </c>
      <c r="AA432" s="323">
        <f t="shared" si="518"/>
        <v>0</v>
      </c>
      <c r="AB432" s="323">
        <f t="shared" si="518"/>
        <v>0</v>
      </c>
      <c r="AC432" s="323">
        <f t="shared" si="518"/>
        <v>0</v>
      </c>
      <c r="AD432" s="323">
        <f t="shared" si="518"/>
        <v>0</v>
      </c>
      <c r="AE432" s="323">
        <f t="shared" si="518"/>
        <v>0</v>
      </c>
      <c r="AF432" s="323">
        <f t="shared" si="518"/>
        <v>0</v>
      </c>
      <c r="AG432" s="323">
        <f t="shared" si="518"/>
        <v>0</v>
      </c>
      <c r="AH432" s="323">
        <f t="shared" si="518"/>
        <v>0</v>
      </c>
      <c r="AI432" s="323">
        <f t="shared" si="518"/>
        <v>0</v>
      </c>
      <c r="AJ432" s="323">
        <f t="shared" si="518"/>
        <v>0</v>
      </c>
      <c r="AK432" s="323">
        <f t="shared" si="518"/>
        <v>0</v>
      </c>
      <c r="AL432" s="323">
        <f t="shared" si="518"/>
        <v>0</v>
      </c>
      <c r="AM432" s="323">
        <f t="shared" si="518"/>
        <v>0</v>
      </c>
      <c r="AN432" s="323">
        <f t="shared" si="518"/>
        <v>0</v>
      </c>
      <c r="AO432" s="336">
        <f t="shared" si="518"/>
        <v>0</v>
      </c>
      <c r="AP432" s="323">
        <f t="shared" si="518"/>
        <v>0</v>
      </c>
      <c r="AQ432" s="350">
        <f t="shared" ref="AQ432:AR432" si="519">SUM(AQ433)</f>
        <v>0</v>
      </c>
      <c r="AR432" s="351">
        <f t="shared" si="519"/>
        <v>0</v>
      </c>
    </row>
    <row r="433" spans="1:44">
      <c r="A433" s="308"/>
      <c r="B433" s="309"/>
      <c r="C433" s="324" t="s">
        <v>759</v>
      </c>
      <c r="D433" s="325"/>
      <c r="E433" s="359"/>
      <c r="F433" s="359"/>
      <c r="G433" s="359"/>
      <c r="H433" s="359"/>
      <c r="I433" s="359"/>
      <c r="J433" s="359"/>
      <c r="K433" s="359"/>
      <c r="L433" s="359"/>
      <c r="M433" s="359"/>
      <c r="N433" s="359"/>
      <c r="O433" s="359"/>
      <c r="P433" s="359"/>
      <c r="Q433" s="359"/>
      <c r="R433" s="359"/>
      <c r="S433" s="359"/>
      <c r="T433" s="359"/>
      <c r="U433" s="359"/>
      <c r="V433" s="359"/>
      <c r="W433" s="337">
        <f>SUM(E433:V433)</f>
        <v>0</v>
      </c>
      <c r="X433" s="359"/>
      <c r="Y433" s="359"/>
      <c r="Z433" s="359"/>
      <c r="AA433" s="359"/>
      <c r="AB433" s="359"/>
      <c r="AC433" s="359"/>
      <c r="AD433" s="359"/>
      <c r="AE433" s="359"/>
      <c r="AF433" s="359"/>
      <c r="AG433" s="359"/>
      <c r="AH433" s="359"/>
      <c r="AI433" s="359"/>
      <c r="AJ433" s="359"/>
      <c r="AK433" s="359"/>
      <c r="AL433" s="359"/>
      <c r="AM433" s="359"/>
      <c r="AN433" s="359"/>
      <c r="AO433" s="337">
        <f>SUM(X433:AN433)</f>
        <v>0</v>
      </c>
      <c r="AP433" s="325">
        <f>+D433+W433-AO433</f>
        <v>0</v>
      </c>
      <c r="AQ433" s="360"/>
      <c r="AR433" s="352">
        <f>+AP433-AQ433</f>
        <v>0</v>
      </c>
    </row>
    <row r="434" spans="1:44">
      <c r="A434" s="308"/>
      <c r="B434" s="309"/>
      <c r="C434" s="322" t="s">
        <v>762</v>
      </c>
      <c r="D434" s="323"/>
      <c r="E434" s="323">
        <f>SUM(E435:E455)</f>
        <v>0</v>
      </c>
      <c r="F434" s="323">
        <f t="shared" ref="F434:X434" si="520">SUM(F435:F455)</f>
        <v>0</v>
      </c>
      <c r="G434" s="323">
        <f t="shared" si="520"/>
        <v>0</v>
      </c>
      <c r="H434" s="323">
        <f t="shared" si="520"/>
        <v>0</v>
      </c>
      <c r="I434" s="323">
        <f t="shared" si="520"/>
        <v>0</v>
      </c>
      <c r="J434" s="323">
        <f t="shared" si="520"/>
        <v>0</v>
      </c>
      <c r="K434" s="323">
        <f t="shared" si="520"/>
        <v>0</v>
      </c>
      <c r="L434" s="323">
        <f t="shared" si="520"/>
        <v>0</v>
      </c>
      <c r="M434" s="323">
        <f t="shared" si="520"/>
        <v>0</v>
      </c>
      <c r="N434" s="323">
        <f t="shared" si="520"/>
        <v>0</v>
      </c>
      <c r="O434" s="323">
        <f t="shared" si="520"/>
        <v>0</v>
      </c>
      <c r="P434" s="323">
        <f t="shared" si="520"/>
        <v>0</v>
      </c>
      <c r="Q434" s="323">
        <f t="shared" si="520"/>
        <v>0</v>
      </c>
      <c r="R434" s="323">
        <f t="shared" si="520"/>
        <v>0</v>
      </c>
      <c r="S434" s="323">
        <f t="shared" si="520"/>
        <v>0</v>
      </c>
      <c r="T434" s="323">
        <f t="shared" si="520"/>
        <v>0</v>
      </c>
      <c r="U434" s="323">
        <f t="shared" si="520"/>
        <v>0</v>
      </c>
      <c r="V434" s="323">
        <f t="shared" si="520"/>
        <v>0</v>
      </c>
      <c r="W434" s="336">
        <f t="shared" si="520"/>
        <v>0</v>
      </c>
      <c r="X434" s="323">
        <f t="shared" si="520"/>
        <v>0</v>
      </c>
      <c r="Y434" s="323">
        <f t="shared" ref="Y434:AO434" si="521">SUM(Y435:Y455)</f>
        <v>0</v>
      </c>
      <c r="Z434" s="323">
        <f t="shared" si="521"/>
        <v>0</v>
      </c>
      <c r="AA434" s="323">
        <f t="shared" si="521"/>
        <v>0</v>
      </c>
      <c r="AB434" s="323">
        <f t="shared" si="521"/>
        <v>0</v>
      </c>
      <c r="AC434" s="323">
        <f t="shared" si="521"/>
        <v>0</v>
      </c>
      <c r="AD434" s="323">
        <f t="shared" si="521"/>
        <v>0</v>
      </c>
      <c r="AE434" s="323">
        <f t="shared" si="521"/>
        <v>0</v>
      </c>
      <c r="AF434" s="323">
        <f t="shared" si="521"/>
        <v>0</v>
      </c>
      <c r="AG434" s="323">
        <f t="shared" si="521"/>
        <v>0</v>
      </c>
      <c r="AH434" s="323">
        <f t="shared" si="521"/>
        <v>0</v>
      </c>
      <c r="AI434" s="323">
        <f t="shared" si="521"/>
        <v>0</v>
      </c>
      <c r="AJ434" s="323">
        <f t="shared" si="521"/>
        <v>0</v>
      </c>
      <c r="AK434" s="323">
        <f t="shared" si="521"/>
        <v>0</v>
      </c>
      <c r="AL434" s="323">
        <f t="shared" si="521"/>
        <v>0</v>
      </c>
      <c r="AM434" s="323">
        <f t="shared" si="521"/>
        <v>0</v>
      </c>
      <c r="AN434" s="323">
        <f t="shared" si="521"/>
        <v>0</v>
      </c>
      <c r="AO434" s="336">
        <f t="shared" si="521"/>
        <v>0</v>
      </c>
      <c r="AP434" s="323">
        <f t="shared" ref="AP434:AR434" si="522">SUM(AP435:AP455)</f>
        <v>0</v>
      </c>
      <c r="AQ434" s="350">
        <f t="shared" si="522"/>
        <v>0</v>
      </c>
      <c r="AR434" s="351">
        <f t="shared" si="522"/>
        <v>0</v>
      </c>
    </row>
    <row r="435" spans="1:44">
      <c r="A435" s="308"/>
      <c r="B435" s="309"/>
      <c r="C435" s="324" t="s">
        <v>766</v>
      </c>
      <c r="D435" s="325"/>
      <c r="E435" s="359"/>
      <c r="F435" s="359"/>
      <c r="G435" s="359"/>
      <c r="H435" s="359"/>
      <c r="I435" s="359"/>
      <c r="J435" s="359"/>
      <c r="K435" s="359"/>
      <c r="L435" s="359"/>
      <c r="M435" s="359"/>
      <c r="N435" s="359"/>
      <c r="O435" s="359"/>
      <c r="P435" s="359"/>
      <c r="Q435" s="359"/>
      <c r="R435" s="359"/>
      <c r="S435" s="359"/>
      <c r="T435" s="359"/>
      <c r="U435" s="359"/>
      <c r="V435" s="359"/>
      <c r="W435" s="337">
        <f>SUM(E435:V435)</f>
        <v>0</v>
      </c>
      <c r="X435" s="359"/>
      <c r="Y435" s="359"/>
      <c r="Z435" s="359"/>
      <c r="AA435" s="359"/>
      <c r="AB435" s="359"/>
      <c r="AC435" s="359"/>
      <c r="AD435" s="359"/>
      <c r="AE435" s="359"/>
      <c r="AF435" s="359"/>
      <c r="AG435" s="359"/>
      <c r="AH435" s="359"/>
      <c r="AI435" s="359"/>
      <c r="AJ435" s="359"/>
      <c r="AK435" s="359"/>
      <c r="AL435" s="359"/>
      <c r="AM435" s="359"/>
      <c r="AN435" s="359"/>
      <c r="AO435" s="337">
        <f>SUM(X435:AN435)</f>
        <v>0</v>
      </c>
      <c r="AP435" s="325">
        <f t="shared" ref="AP435:AP455" si="523">+D435+W435-AO435</f>
        <v>0</v>
      </c>
      <c r="AQ435" s="360"/>
      <c r="AR435" s="352">
        <f t="shared" ref="AR435:AR455" si="524">+AP435-AQ435</f>
        <v>0</v>
      </c>
    </row>
    <row r="436" spans="1:44">
      <c r="A436" s="308"/>
      <c r="B436" s="309"/>
      <c r="C436" s="324" t="s">
        <v>770</v>
      </c>
      <c r="D436" s="325"/>
      <c r="E436" s="359"/>
      <c r="F436" s="359"/>
      <c r="G436" s="359"/>
      <c r="H436" s="359"/>
      <c r="I436" s="359"/>
      <c r="J436" s="359"/>
      <c r="K436" s="359"/>
      <c r="L436" s="359"/>
      <c r="M436" s="359"/>
      <c r="N436" s="359"/>
      <c r="O436" s="359"/>
      <c r="P436" s="359"/>
      <c r="Q436" s="359"/>
      <c r="R436" s="359"/>
      <c r="S436" s="359"/>
      <c r="T436" s="359"/>
      <c r="U436" s="359"/>
      <c r="V436" s="359"/>
      <c r="W436" s="337">
        <f t="shared" ref="W436:W455" si="525">SUM(E436:V436)</f>
        <v>0</v>
      </c>
      <c r="X436" s="359"/>
      <c r="Y436" s="359"/>
      <c r="Z436" s="359"/>
      <c r="AA436" s="359"/>
      <c r="AB436" s="359"/>
      <c r="AC436" s="359"/>
      <c r="AD436" s="359"/>
      <c r="AE436" s="359"/>
      <c r="AF436" s="359"/>
      <c r="AG436" s="359"/>
      <c r="AH436" s="359"/>
      <c r="AI436" s="359"/>
      <c r="AJ436" s="359"/>
      <c r="AK436" s="359"/>
      <c r="AL436" s="359"/>
      <c r="AM436" s="359"/>
      <c r="AN436" s="359"/>
      <c r="AO436" s="337">
        <f t="shared" ref="AO436:AO455" si="526">SUM(X436:AN436)</f>
        <v>0</v>
      </c>
      <c r="AP436" s="325">
        <f t="shared" si="523"/>
        <v>0</v>
      </c>
      <c r="AQ436" s="360"/>
      <c r="AR436" s="352">
        <f t="shared" si="524"/>
        <v>0</v>
      </c>
    </row>
    <row r="437" spans="1:44">
      <c r="A437" s="308"/>
      <c r="B437" s="309"/>
      <c r="C437" s="324" t="s">
        <v>774</v>
      </c>
      <c r="D437" s="325"/>
      <c r="E437" s="359"/>
      <c r="F437" s="359"/>
      <c r="G437" s="359"/>
      <c r="H437" s="359"/>
      <c r="I437" s="359"/>
      <c r="J437" s="359"/>
      <c r="K437" s="359"/>
      <c r="L437" s="359"/>
      <c r="M437" s="359"/>
      <c r="N437" s="359"/>
      <c r="O437" s="359"/>
      <c r="P437" s="359"/>
      <c r="Q437" s="359"/>
      <c r="R437" s="359"/>
      <c r="S437" s="359"/>
      <c r="T437" s="359"/>
      <c r="U437" s="359"/>
      <c r="V437" s="359"/>
      <c r="W437" s="337">
        <f t="shared" si="525"/>
        <v>0</v>
      </c>
      <c r="X437" s="359"/>
      <c r="Y437" s="359"/>
      <c r="Z437" s="359"/>
      <c r="AA437" s="359"/>
      <c r="AB437" s="359"/>
      <c r="AC437" s="359"/>
      <c r="AD437" s="359"/>
      <c r="AE437" s="359"/>
      <c r="AF437" s="359"/>
      <c r="AG437" s="359"/>
      <c r="AH437" s="359"/>
      <c r="AI437" s="359"/>
      <c r="AJ437" s="359"/>
      <c r="AK437" s="359"/>
      <c r="AL437" s="359"/>
      <c r="AM437" s="359"/>
      <c r="AN437" s="359"/>
      <c r="AO437" s="337">
        <f t="shared" si="526"/>
        <v>0</v>
      </c>
      <c r="AP437" s="325">
        <f t="shared" si="523"/>
        <v>0</v>
      </c>
      <c r="AQ437" s="360"/>
      <c r="AR437" s="352">
        <f t="shared" si="524"/>
        <v>0</v>
      </c>
    </row>
    <row r="438" spans="1:44">
      <c r="A438" s="308"/>
      <c r="B438" s="309"/>
      <c r="C438" s="324" t="s">
        <v>778</v>
      </c>
      <c r="D438" s="325"/>
      <c r="E438" s="359"/>
      <c r="F438" s="359"/>
      <c r="G438" s="359"/>
      <c r="H438" s="359"/>
      <c r="I438" s="359"/>
      <c r="J438" s="359"/>
      <c r="K438" s="359"/>
      <c r="L438" s="359"/>
      <c r="M438" s="359"/>
      <c r="N438" s="359"/>
      <c r="O438" s="359"/>
      <c r="P438" s="359"/>
      <c r="Q438" s="359"/>
      <c r="R438" s="359"/>
      <c r="S438" s="359"/>
      <c r="T438" s="359"/>
      <c r="U438" s="359"/>
      <c r="V438" s="359"/>
      <c r="W438" s="337">
        <f t="shared" si="525"/>
        <v>0</v>
      </c>
      <c r="X438" s="359"/>
      <c r="Y438" s="359"/>
      <c r="Z438" s="359"/>
      <c r="AA438" s="359"/>
      <c r="AB438" s="359"/>
      <c r="AC438" s="359"/>
      <c r="AD438" s="359"/>
      <c r="AE438" s="359"/>
      <c r="AF438" s="359"/>
      <c r="AG438" s="359"/>
      <c r="AH438" s="359"/>
      <c r="AI438" s="359"/>
      <c r="AJ438" s="359"/>
      <c r="AK438" s="359"/>
      <c r="AL438" s="359"/>
      <c r="AM438" s="359"/>
      <c r="AN438" s="359"/>
      <c r="AO438" s="337">
        <f t="shared" si="526"/>
        <v>0</v>
      </c>
      <c r="AP438" s="325">
        <f t="shared" si="523"/>
        <v>0</v>
      </c>
      <c r="AQ438" s="360"/>
      <c r="AR438" s="352">
        <f t="shared" si="524"/>
        <v>0</v>
      </c>
    </row>
    <row r="439" spans="1:44">
      <c r="A439" s="308"/>
      <c r="B439" s="309"/>
      <c r="C439" s="324" t="s">
        <v>782</v>
      </c>
      <c r="D439" s="325"/>
      <c r="E439" s="359"/>
      <c r="F439" s="359"/>
      <c r="G439" s="359"/>
      <c r="H439" s="359"/>
      <c r="I439" s="359"/>
      <c r="J439" s="359"/>
      <c r="K439" s="359"/>
      <c r="L439" s="359"/>
      <c r="M439" s="359"/>
      <c r="N439" s="359"/>
      <c r="O439" s="359"/>
      <c r="P439" s="359"/>
      <c r="Q439" s="359"/>
      <c r="R439" s="359"/>
      <c r="S439" s="359"/>
      <c r="T439" s="359"/>
      <c r="U439" s="359"/>
      <c r="V439" s="359"/>
      <c r="W439" s="337">
        <f t="shared" si="525"/>
        <v>0</v>
      </c>
      <c r="X439" s="359"/>
      <c r="Y439" s="359"/>
      <c r="Z439" s="359"/>
      <c r="AA439" s="359"/>
      <c r="AB439" s="359"/>
      <c r="AC439" s="359"/>
      <c r="AD439" s="359"/>
      <c r="AE439" s="359"/>
      <c r="AF439" s="359"/>
      <c r="AG439" s="359"/>
      <c r="AH439" s="359"/>
      <c r="AI439" s="359"/>
      <c r="AJ439" s="359"/>
      <c r="AK439" s="359"/>
      <c r="AL439" s="359"/>
      <c r="AM439" s="359"/>
      <c r="AN439" s="359"/>
      <c r="AO439" s="337">
        <f t="shared" si="526"/>
        <v>0</v>
      </c>
      <c r="AP439" s="325">
        <f t="shared" si="523"/>
        <v>0</v>
      </c>
      <c r="AQ439" s="360"/>
      <c r="AR439" s="352">
        <f t="shared" si="524"/>
        <v>0</v>
      </c>
    </row>
    <row r="440" spans="1:44">
      <c r="A440" s="308"/>
      <c r="B440" s="309"/>
      <c r="C440" s="324" t="s">
        <v>786</v>
      </c>
      <c r="D440" s="325"/>
      <c r="E440" s="359"/>
      <c r="F440" s="359"/>
      <c r="G440" s="359"/>
      <c r="H440" s="359"/>
      <c r="I440" s="359"/>
      <c r="J440" s="359"/>
      <c r="K440" s="359"/>
      <c r="L440" s="359"/>
      <c r="M440" s="359"/>
      <c r="N440" s="359"/>
      <c r="O440" s="359"/>
      <c r="P440" s="359"/>
      <c r="Q440" s="359"/>
      <c r="R440" s="359"/>
      <c r="S440" s="359"/>
      <c r="T440" s="359"/>
      <c r="U440" s="359"/>
      <c r="V440" s="359"/>
      <c r="W440" s="337">
        <f t="shared" si="525"/>
        <v>0</v>
      </c>
      <c r="X440" s="359"/>
      <c r="Y440" s="359"/>
      <c r="Z440" s="359"/>
      <c r="AA440" s="359"/>
      <c r="AB440" s="359"/>
      <c r="AC440" s="359"/>
      <c r="AD440" s="359"/>
      <c r="AE440" s="359"/>
      <c r="AF440" s="359"/>
      <c r="AG440" s="359"/>
      <c r="AH440" s="359"/>
      <c r="AI440" s="359"/>
      <c r="AJ440" s="359"/>
      <c r="AK440" s="359"/>
      <c r="AL440" s="359"/>
      <c r="AM440" s="359"/>
      <c r="AN440" s="359"/>
      <c r="AO440" s="337">
        <f t="shared" si="526"/>
        <v>0</v>
      </c>
      <c r="AP440" s="325">
        <f t="shared" si="523"/>
        <v>0</v>
      </c>
      <c r="AQ440" s="360"/>
      <c r="AR440" s="352">
        <f t="shared" si="524"/>
        <v>0</v>
      </c>
    </row>
    <row r="441" spans="1:44">
      <c r="A441" s="308"/>
      <c r="B441" s="309"/>
      <c r="C441" s="324" t="s">
        <v>790</v>
      </c>
      <c r="D441" s="325"/>
      <c r="E441" s="359"/>
      <c r="F441" s="359"/>
      <c r="G441" s="359"/>
      <c r="H441" s="359"/>
      <c r="I441" s="359"/>
      <c r="J441" s="359"/>
      <c r="K441" s="359"/>
      <c r="L441" s="359"/>
      <c r="M441" s="359"/>
      <c r="N441" s="359"/>
      <c r="O441" s="359"/>
      <c r="P441" s="359"/>
      <c r="Q441" s="359"/>
      <c r="R441" s="359"/>
      <c r="S441" s="359"/>
      <c r="T441" s="359"/>
      <c r="U441" s="359"/>
      <c r="V441" s="359"/>
      <c r="W441" s="337">
        <f t="shared" si="525"/>
        <v>0</v>
      </c>
      <c r="X441" s="359"/>
      <c r="Y441" s="359"/>
      <c r="Z441" s="359"/>
      <c r="AA441" s="359"/>
      <c r="AB441" s="359"/>
      <c r="AC441" s="359"/>
      <c r="AD441" s="359"/>
      <c r="AE441" s="359"/>
      <c r="AF441" s="359"/>
      <c r="AG441" s="359"/>
      <c r="AH441" s="359"/>
      <c r="AI441" s="359"/>
      <c r="AJ441" s="359"/>
      <c r="AK441" s="359"/>
      <c r="AL441" s="359"/>
      <c r="AM441" s="359"/>
      <c r="AN441" s="359"/>
      <c r="AO441" s="337">
        <f t="shared" si="526"/>
        <v>0</v>
      </c>
      <c r="AP441" s="325">
        <f t="shared" si="523"/>
        <v>0</v>
      </c>
      <c r="AQ441" s="360"/>
      <c r="AR441" s="352">
        <f t="shared" si="524"/>
        <v>0</v>
      </c>
    </row>
    <row r="442" spans="1:44">
      <c r="A442" s="308"/>
      <c r="B442" s="309"/>
      <c r="C442" s="324" t="s">
        <v>794</v>
      </c>
      <c r="D442" s="325"/>
      <c r="E442" s="359"/>
      <c r="F442" s="359"/>
      <c r="G442" s="359"/>
      <c r="H442" s="359"/>
      <c r="I442" s="359"/>
      <c r="J442" s="359"/>
      <c r="K442" s="359"/>
      <c r="L442" s="359"/>
      <c r="M442" s="359"/>
      <c r="N442" s="359"/>
      <c r="O442" s="359"/>
      <c r="P442" s="359"/>
      <c r="Q442" s="359"/>
      <c r="R442" s="359"/>
      <c r="S442" s="359"/>
      <c r="T442" s="359"/>
      <c r="U442" s="359"/>
      <c r="V442" s="359"/>
      <c r="W442" s="337">
        <f t="shared" si="525"/>
        <v>0</v>
      </c>
      <c r="X442" s="359"/>
      <c r="Y442" s="359"/>
      <c r="Z442" s="359"/>
      <c r="AA442" s="359"/>
      <c r="AB442" s="359"/>
      <c r="AC442" s="359"/>
      <c r="AD442" s="359"/>
      <c r="AE442" s="359"/>
      <c r="AF442" s="359"/>
      <c r="AG442" s="359"/>
      <c r="AH442" s="359"/>
      <c r="AI442" s="359"/>
      <c r="AJ442" s="359"/>
      <c r="AK442" s="359"/>
      <c r="AL442" s="359"/>
      <c r="AM442" s="359"/>
      <c r="AN442" s="359"/>
      <c r="AO442" s="337">
        <f t="shared" si="526"/>
        <v>0</v>
      </c>
      <c r="AP442" s="325">
        <f t="shared" si="523"/>
        <v>0</v>
      </c>
      <c r="AQ442" s="360"/>
      <c r="AR442" s="352">
        <f t="shared" si="524"/>
        <v>0</v>
      </c>
    </row>
    <row r="443" spans="1:44">
      <c r="A443" s="308"/>
      <c r="B443" s="309"/>
      <c r="C443" s="324" t="s">
        <v>1011</v>
      </c>
      <c r="D443" s="325"/>
      <c r="E443" s="359"/>
      <c r="F443" s="359"/>
      <c r="G443" s="359"/>
      <c r="H443" s="359"/>
      <c r="I443" s="359"/>
      <c r="J443" s="359"/>
      <c r="K443" s="359"/>
      <c r="L443" s="359"/>
      <c r="M443" s="359"/>
      <c r="N443" s="359"/>
      <c r="O443" s="359"/>
      <c r="P443" s="359"/>
      <c r="Q443" s="359"/>
      <c r="R443" s="359"/>
      <c r="S443" s="359"/>
      <c r="T443" s="359"/>
      <c r="U443" s="359"/>
      <c r="V443" s="359"/>
      <c r="W443" s="337">
        <f t="shared" si="525"/>
        <v>0</v>
      </c>
      <c r="X443" s="359"/>
      <c r="Y443" s="359"/>
      <c r="Z443" s="359"/>
      <c r="AA443" s="359"/>
      <c r="AB443" s="359"/>
      <c r="AC443" s="359"/>
      <c r="AD443" s="359"/>
      <c r="AE443" s="359"/>
      <c r="AF443" s="359"/>
      <c r="AG443" s="359"/>
      <c r="AH443" s="359"/>
      <c r="AI443" s="359"/>
      <c r="AJ443" s="359"/>
      <c r="AK443" s="359"/>
      <c r="AL443" s="359"/>
      <c r="AM443" s="359"/>
      <c r="AN443" s="359"/>
      <c r="AO443" s="337">
        <f t="shared" si="526"/>
        <v>0</v>
      </c>
      <c r="AP443" s="325">
        <f t="shared" si="523"/>
        <v>0</v>
      </c>
      <c r="AQ443" s="360"/>
      <c r="AR443" s="352">
        <f t="shared" si="524"/>
        <v>0</v>
      </c>
    </row>
    <row r="444" spans="1:44">
      <c r="A444" s="308"/>
      <c r="B444" s="309"/>
      <c r="C444" s="324" t="s">
        <v>798</v>
      </c>
      <c r="D444" s="325"/>
      <c r="E444" s="359"/>
      <c r="F444" s="359"/>
      <c r="G444" s="359"/>
      <c r="H444" s="359"/>
      <c r="I444" s="359"/>
      <c r="J444" s="359"/>
      <c r="K444" s="359"/>
      <c r="L444" s="359"/>
      <c r="M444" s="359"/>
      <c r="N444" s="359"/>
      <c r="O444" s="359"/>
      <c r="P444" s="359"/>
      <c r="Q444" s="359"/>
      <c r="R444" s="359"/>
      <c r="S444" s="359"/>
      <c r="T444" s="359"/>
      <c r="U444" s="359"/>
      <c r="V444" s="359"/>
      <c r="W444" s="337">
        <f t="shared" si="525"/>
        <v>0</v>
      </c>
      <c r="X444" s="359"/>
      <c r="Y444" s="359"/>
      <c r="Z444" s="359"/>
      <c r="AA444" s="359"/>
      <c r="AB444" s="359"/>
      <c r="AC444" s="359"/>
      <c r="AD444" s="359"/>
      <c r="AE444" s="359"/>
      <c r="AF444" s="359"/>
      <c r="AG444" s="359"/>
      <c r="AH444" s="359"/>
      <c r="AI444" s="359"/>
      <c r="AJ444" s="359"/>
      <c r="AK444" s="359"/>
      <c r="AL444" s="359"/>
      <c r="AM444" s="359"/>
      <c r="AN444" s="359"/>
      <c r="AO444" s="337">
        <f t="shared" si="526"/>
        <v>0</v>
      </c>
      <c r="AP444" s="325">
        <f t="shared" si="523"/>
        <v>0</v>
      </c>
      <c r="AQ444" s="360"/>
      <c r="AR444" s="352">
        <f t="shared" si="524"/>
        <v>0</v>
      </c>
    </row>
    <row r="445" spans="1:44">
      <c r="A445" s="308"/>
      <c r="B445" s="309"/>
      <c r="C445" s="324" t="s">
        <v>802</v>
      </c>
      <c r="D445" s="325"/>
      <c r="E445" s="359"/>
      <c r="F445" s="359"/>
      <c r="G445" s="359"/>
      <c r="H445" s="359"/>
      <c r="I445" s="359"/>
      <c r="J445" s="359"/>
      <c r="K445" s="359"/>
      <c r="L445" s="359"/>
      <c r="M445" s="359"/>
      <c r="N445" s="359"/>
      <c r="O445" s="359"/>
      <c r="P445" s="359"/>
      <c r="Q445" s="359"/>
      <c r="R445" s="359"/>
      <c r="S445" s="359"/>
      <c r="T445" s="359"/>
      <c r="U445" s="359"/>
      <c r="V445" s="359"/>
      <c r="W445" s="337">
        <f t="shared" si="525"/>
        <v>0</v>
      </c>
      <c r="X445" s="359"/>
      <c r="Y445" s="359"/>
      <c r="Z445" s="359"/>
      <c r="AA445" s="359"/>
      <c r="AB445" s="359"/>
      <c r="AC445" s="359"/>
      <c r="AD445" s="359"/>
      <c r="AE445" s="359"/>
      <c r="AF445" s="359"/>
      <c r="AG445" s="359"/>
      <c r="AH445" s="359"/>
      <c r="AI445" s="359"/>
      <c r="AJ445" s="359"/>
      <c r="AK445" s="359"/>
      <c r="AL445" s="359"/>
      <c r="AM445" s="359"/>
      <c r="AN445" s="359"/>
      <c r="AO445" s="337">
        <f t="shared" si="526"/>
        <v>0</v>
      </c>
      <c r="AP445" s="325">
        <f t="shared" si="523"/>
        <v>0</v>
      </c>
      <c r="AQ445" s="360"/>
      <c r="AR445" s="352">
        <f t="shared" si="524"/>
        <v>0</v>
      </c>
    </row>
    <row r="446" spans="1:44">
      <c r="A446" s="308"/>
      <c r="B446" s="309"/>
      <c r="C446" s="324" t="s">
        <v>1012</v>
      </c>
      <c r="D446" s="325"/>
      <c r="E446" s="359"/>
      <c r="F446" s="359"/>
      <c r="G446" s="359"/>
      <c r="H446" s="359"/>
      <c r="I446" s="359"/>
      <c r="J446" s="359"/>
      <c r="K446" s="359"/>
      <c r="L446" s="359"/>
      <c r="M446" s="359"/>
      <c r="N446" s="359"/>
      <c r="O446" s="359"/>
      <c r="P446" s="359"/>
      <c r="Q446" s="359"/>
      <c r="R446" s="359"/>
      <c r="S446" s="359"/>
      <c r="T446" s="359"/>
      <c r="U446" s="359"/>
      <c r="V446" s="359"/>
      <c r="W446" s="337">
        <f t="shared" si="525"/>
        <v>0</v>
      </c>
      <c r="X446" s="359"/>
      <c r="Y446" s="359"/>
      <c r="Z446" s="359"/>
      <c r="AA446" s="359"/>
      <c r="AB446" s="359"/>
      <c r="AC446" s="359"/>
      <c r="AD446" s="359"/>
      <c r="AE446" s="359"/>
      <c r="AF446" s="359"/>
      <c r="AG446" s="359"/>
      <c r="AH446" s="359"/>
      <c r="AI446" s="359"/>
      <c r="AJ446" s="359"/>
      <c r="AK446" s="359"/>
      <c r="AL446" s="359"/>
      <c r="AM446" s="359"/>
      <c r="AN446" s="359"/>
      <c r="AO446" s="337">
        <f t="shared" si="526"/>
        <v>0</v>
      </c>
      <c r="AP446" s="325">
        <f t="shared" si="523"/>
        <v>0</v>
      </c>
      <c r="AQ446" s="360"/>
      <c r="AR446" s="352">
        <f t="shared" si="524"/>
        <v>0</v>
      </c>
    </row>
    <row r="447" spans="1:44">
      <c r="A447" s="308"/>
      <c r="B447" s="309"/>
      <c r="C447" s="324" t="s">
        <v>1013</v>
      </c>
      <c r="D447" s="325"/>
      <c r="E447" s="359"/>
      <c r="F447" s="359"/>
      <c r="G447" s="359"/>
      <c r="H447" s="359"/>
      <c r="I447" s="359"/>
      <c r="J447" s="359"/>
      <c r="K447" s="359"/>
      <c r="L447" s="359"/>
      <c r="M447" s="359"/>
      <c r="N447" s="359"/>
      <c r="O447" s="359"/>
      <c r="P447" s="359"/>
      <c r="Q447" s="359"/>
      <c r="R447" s="359"/>
      <c r="S447" s="359"/>
      <c r="T447" s="359"/>
      <c r="U447" s="359"/>
      <c r="V447" s="359"/>
      <c r="W447" s="337">
        <f t="shared" si="525"/>
        <v>0</v>
      </c>
      <c r="X447" s="359"/>
      <c r="Y447" s="359"/>
      <c r="Z447" s="359"/>
      <c r="AA447" s="359"/>
      <c r="AB447" s="359"/>
      <c r="AC447" s="359"/>
      <c r="AD447" s="359"/>
      <c r="AE447" s="359"/>
      <c r="AF447" s="359"/>
      <c r="AG447" s="359"/>
      <c r="AH447" s="359"/>
      <c r="AI447" s="359"/>
      <c r="AJ447" s="359"/>
      <c r="AK447" s="359"/>
      <c r="AL447" s="359"/>
      <c r="AM447" s="359"/>
      <c r="AN447" s="359"/>
      <c r="AO447" s="337">
        <f t="shared" si="526"/>
        <v>0</v>
      </c>
      <c r="AP447" s="325">
        <f t="shared" si="523"/>
        <v>0</v>
      </c>
      <c r="AQ447" s="360"/>
      <c r="AR447" s="352">
        <f t="shared" si="524"/>
        <v>0</v>
      </c>
    </row>
    <row r="448" spans="1:44">
      <c r="A448" s="308"/>
      <c r="B448" s="309"/>
      <c r="C448" s="324" t="s">
        <v>1014</v>
      </c>
      <c r="D448" s="325"/>
      <c r="E448" s="359"/>
      <c r="F448" s="359"/>
      <c r="G448" s="359"/>
      <c r="H448" s="359"/>
      <c r="I448" s="359"/>
      <c r="J448" s="359"/>
      <c r="K448" s="359"/>
      <c r="L448" s="359"/>
      <c r="M448" s="359"/>
      <c r="N448" s="359"/>
      <c r="O448" s="359"/>
      <c r="P448" s="359"/>
      <c r="Q448" s="359"/>
      <c r="R448" s="359"/>
      <c r="S448" s="359"/>
      <c r="T448" s="359"/>
      <c r="U448" s="359"/>
      <c r="V448" s="359"/>
      <c r="W448" s="337">
        <f t="shared" si="525"/>
        <v>0</v>
      </c>
      <c r="X448" s="359"/>
      <c r="Y448" s="359"/>
      <c r="Z448" s="359"/>
      <c r="AA448" s="359"/>
      <c r="AB448" s="359"/>
      <c r="AC448" s="359"/>
      <c r="AD448" s="359"/>
      <c r="AE448" s="359"/>
      <c r="AF448" s="359"/>
      <c r="AG448" s="359"/>
      <c r="AH448" s="359"/>
      <c r="AI448" s="359"/>
      <c r="AJ448" s="359"/>
      <c r="AK448" s="359"/>
      <c r="AL448" s="359"/>
      <c r="AM448" s="359"/>
      <c r="AN448" s="359"/>
      <c r="AO448" s="337">
        <f t="shared" si="526"/>
        <v>0</v>
      </c>
      <c r="AP448" s="325">
        <f t="shared" si="523"/>
        <v>0</v>
      </c>
      <c r="AQ448" s="360"/>
      <c r="AR448" s="352">
        <f t="shared" si="524"/>
        <v>0</v>
      </c>
    </row>
    <row r="449" spans="1:44">
      <c r="A449" s="308"/>
      <c r="B449" s="309"/>
      <c r="C449" s="324" t="s">
        <v>808</v>
      </c>
      <c r="D449" s="325"/>
      <c r="E449" s="359"/>
      <c r="F449" s="359"/>
      <c r="G449" s="359"/>
      <c r="H449" s="359"/>
      <c r="I449" s="359"/>
      <c r="J449" s="359"/>
      <c r="K449" s="359"/>
      <c r="L449" s="359"/>
      <c r="M449" s="359"/>
      <c r="N449" s="359"/>
      <c r="O449" s="359"/>
      <c r="P449" s="359"/>
      <c r="Q449" s="359"/>
      <c r="R449" s="359"/>
      <c r="S449" s="359"/>
      <c r="T449" s="359"/>
      <c r="U449" s="359"/>
      <c r="V449" s="359"/>
      <c r="W449" s="337">
        <f t="shared" si="525"/>
        <v>0</v>
      </c>
      <c r="X449" s="359"/>
      <c r="Y449" s="359"/>
      <c r="Z449" s="359"/>
      <c r="AA449" s="359"/>
      <c r="AB449" s="359"/>
      <c r="AC449" s="359"/>
      <c r="AD449" s="359"/>
      <c r="AE449" s="359"/>
      <c r="AF449" s="359"/>
      <c r="AG449" s="359"/>
      <c r="AH449" s="359"/>
      <c r="AI449" s="359"/>
      <c r="AJ449" s="359"/>
      <c r="AK449" s="359"/>
      <c r="AL449" s="359"/>
      <c r="AM449" s="359"/>
      <c r="AN449" s="359"/>
      <c r="AO449" s="337">
        <f t="shared" si="526"/>
        <v>0</v>
      </c>
      <c r="AP449" s="325">
        <f t="shared" si="523"/>
        <v>0</v>
      </c>
      <c r="AQ449" s="360"/>
      <c r="AR449" s="352">
        <f t="shared" si="524"/>
        <v>0</v>
      </c>
    </row>
    <row r="450" spans="1:44">
      <c r="A450" s="308"/>
      <c r="B450" s="309"/>
      <c r="C450" s="324" t="s">
        <v>1015</v>
      </c>
      <c r="D450" s="325"/>
      <c r="E450" s="359"/>
      <c r="F450" s="359"/>
      <c r="G450" s="359"/>
      <c r="H450" s="359"/>
      <c r="I450" s="359"/>
      <c r="J450" s="359"/>
      <c r="K450" s="359"/>
      <c r="L450" s="359"/>
      <c r="M450" s="359"/>
      <c r="N450" s="359"/>
      <c r="O450" s="359"/>
      <c r="P450" s="359"/>
      <c r="Q450" s="359"/>
      <c r="R450" s="359"/>
      <c r="S450" s="359"/>
      <c r="T450" s="359"/>
      <c r="U450" s="359"/>
      <c r="V450" s="359"/>
      <c r="W450" s="337">
        <f t="shared" si="525"/>
        <v>0</v>
      </c>
      <c r="X450" s="359"/>
      <c r="Y450" s="359"/>
      <c r="Z450" s="359"/>
      <c r="AA450" s="359"/>
      <c r="AB450" s="359"/>
      <c r="AC450" s="359"/>
      <c r="AD450" s="359"/>
      <c r="AE450" s="359"/>
      <c r="AF450" s="359"/>
      <c r="AG450" s="359"/>
      <c r="AH450" s="359"/>
      <c r="AI450" s="359"/>
      <c r="AJ450" s="359"/>
      <c r="AK450" s="359"/>
      <c r="AL450" s="359"/>
      <c r="AM450" s="359"/>
      <c r="AN450" s="359"/>
      <c r="AO450" s="337">
        <f t="shared" si="526"/>
        <v>0</v>
      </c>
      <c r="AP450" s="325">
        <f t="shared" si="523"/>
        <v>0</v>
      </c>
      <c r="AQ450" s="360"/>
      <c r="AR450" s="352">
        <f t="shared" si="524"/>
        <v>0</v>
      </c>
    </row>
    <row r="451" spans="1:44">
      <c r="A451" s="308"/>
      <c r="B451" s="309"/>
      <c r="C451" s="324" t="s">
        <v>1016</v>
      </c>
      <c r="D451" s="325"/>
      <c r="E451" s="359"/>
      <c r="F451" s="359"/>
      <c r="G451" s="359"/>
      <c r="H451" s="359"/>
      <c r="I451" s="359"/>
      <c r="J451" s="359"/>
      <c r="K451" s="359"/>
      <c r="L451" s="359"/>
      <c r="M451" s="359"/>
      <c r="N451" s="359"/>
      <c r="O451" s="359"/>
      <c r="P451" s="359"/>
      <c r="Q451" s="359"/>
      <c r="R451" s="359"/>
      <c r="S451" s="359"/>
      <c r="T451" s="359"/>
      <c r="U451" s="359"/>
      <c r="V451" s="359"/>
      <c r="W451" s="337">
        <f t="shared" si="525"/>
        <v>0</v>
      </c>
      <c r="X451" s="359"/>
      <c r="Y451" s="359"/>
      <c r="Z451" s="359"/>
      <c r="AA451" s="359"/>
      <c r="AB451" s="359"/>
      <c r="AC451" s="359"/>
      <c r="AD451" s="359"/>
      <c r="AE451" s="359"/>
      <c r="AF451" s="359"/>
      <c r="AG451" s="359"/>
      <c r="AH451" s="359"/>
      <c r="AI451" s="359"/>
      <c r="AJ451" s="359"/>
      <c r="AK451" s="359"/>
      <c r="AL451" s="359"/>
      <c r="AM451" s="359"/>
      <c r="AN451" s="359"/>
      <c r="AO451" s="337">
        <f t="shared" si="526"/>
        <v>0</v>
      </c>
      <c r="AP451" s="325">
        <f t="shared" si="523"/>
        <v>0</v>
      </c>
      <c r="AQ451" s="360"/>
      <c r="AR451" s="352">
        <f t="shared" si="524"/>
        <v>0</v>
      </c>
    </row>
    <row r="452" spans="1:44">
      <c r="A452" s="308"/>
      <c r="B452" s="309"/>
      <c r="C452" s="324" t="s">
        <v>812</v>
      </c>
      <c r="D452" s="325"/>
      <c r="E452" s="359"/>
      <c r="F452" s="359"/>
      <c r="G452" s="359"/>
      <c r="H452" s="359"/>
      <c r="I452" s="359"/>
      <c r="J452" s="359"/>
      <c r="K452" s="359"/>
      <c r="L452" s="359"/>
      <c r="M452" s="359"/>
      <c r="N452" s="359"/>
      <c r="O452" s="359"/>
      <c r="P452" s="359"/>
      <c r="Q452" s="359"/>
      <c r="R452" s="359"/>
      <c r="S452" s="359"/>
      <c r="T452" s="359"/>
      <c r="U452" s="359"/>
      <c r="V452" s="359"/>
      <c r="W452" s="337">
        <f t="shared" si="525"/>
        <v>0</v>
      </c>
      <c r="X452" s="359"/>
      <c r="Y452" s="359"/>
      <c r="Z452" s="359"/>
      <c r="AA452" s="359"/>
      <c r="AB452" s="359"/>
      <c r="AC452" s="359"/>
      <c r="AD452" s="359"/>
      <c r="AE452" s="359"/>
      <c r="AF452" s="359"/>
      <c r="AG452" s="359"/>
      <c r="AH452" s="359"/>
      <c r="AI452" s="359"/>
      <c r="AJ452" s="359"/>
      <c r="AK452" s="359"/>
      <c r="AL452" s="359"/>
      <c r="AM452" s="359"/>
      <c r="AN452" s="359"/>
      <c r="AO452" s="337">
        <f t="shared" si="526"/>
        <v>0</v>
      </c>
      <c r="AP452" s="325">
        <f t="shared" si="523"/>
        <v>0</v>
      </c>
      <c r="AQ452" s="360"/>
      <c r="AR452" s="352">
        <f t="shared" si="524"/>
        <v>0</v>
      </c>
    </row>
    <row r="453" spans="1:44">
      <c r="A453" s="308"/>
      <c r="B453" s="309"/>
      <c r="C453" s="324" t="s">
        <v>816</v>
      </c>
      <c r="D453" s="325"/>
      <c r="E453" s="359"/>
      <c r="F453" s="359"/>
      <c r="G453" s="359"/>
      <c r="H453" s="359"/>
      <c r="I453" s="359"/>
      <c r="J453" s="359"/>
      <c r="K453" s="359"/>
      <c r="L453" s="359"/>
      <c r="M453" s="359"/>
      <c r="N453" s="359"/>
      <c r="O453" s="359"/>
      <c r="P453" s="359"/>
      <c r="Q453" s="359"/>
      <c r="R453" s="359"/>
      <c r="S453" s="359"/>
      <c r="T453" s="359"/>
      <c r="U453" s="359"/>
      <c r="V453" s="359"/>
      <c r="W453" s="337">
        <f t="shared" si="525"/>
        <v>0</v>
      </c>
      <c r="X453" s="359"/>
      <c r="Y453" s="359"/>
      <c r="Z453" s="359"/>
      <c r="AA453" s="359"/>
      <c r="AB453" s="359"/>
      <c r="AC453" s="359"/>
      <c r="AD453" s="359"/>
      <c r="AE453" s="359"/>
      <c r="AF453" s="359"/>
      <c r="AG453" s="359"/>
      <c r="AH453" s="359"/>
      <c r="AI453" s="359"/>
      <c r="AJ453" s="359"/>
      <c r="AK453" s="359"/>
      <c r="AL453" s="359"/>
      <c r="AM453" s="359"/>
      <c r="AN453" s="359"/>
      <c r="AO453" s="337">
        <f t="shared" si="526"/>
        <v>0</v>
      </c>
      <c r="AP453" s="325">
        <f t="shared" si="523"/>
        <v>0</v>
      </c>
      <c r="AQ453" s="360"/>
      <c r="AR453" s="352">
        <f t="shared" si="524"/>
        <v>0</v>
      </c>
    </row>
    <row r="454" spans="1:44">
      <c r="A454" s="308"/>
      <c r="B454" s="309"/>
      <c r="C454" s="324" t="s">
        <v>820</v>
      </c>
      <c r="D454" s="325"/>
      <c r="E454" s="359"/>
      <c r="F454" s="359"/>
      <c r="G454" s="359"/>
      <c r="H454" s="359"/>
      <c r="I454" s="359"/>
      <c r="J454" s="359"/>
      <c r="K454" s="359"/>
      <c r="L454" s="359"/>
      <c r="M454" s="359"/>
      <c r="N454" s="359"/>
      <c r="O454" s="359"/>
      <c r="P454" s="359"/>
      <c r="Q454" s="359"/>
      <c r="R454" s="359"/>
      <c r="S454" s="359"/>
      <c r="T454" s="359"/>
      <c r="U454" s="359"/>
      <c r="V454" s="359"/>
      <c r="W454" s="337">
        <f t="shared" si="525"/>
        <v>0</v>
      </c>
      <c r="X454" s="359"/>
      <c r="Y454" s="359"/>
      <c r="Z454" s="359"/>
      <c r="AA454" s="359"/>
      <c r="AB454" s="359"/>
      <c r="AC454" s="359"/>
      <c r="AD454" s="359"/>
      <c r="AE454" s="359"/>
      <c r="AF454" s="359"/>
      <c r="AG454" s="359"/>
      <c r="AH454" s="359"/>
      <c r="AI454" s="359"/>
      <c r="AJ454" s="359"/>
      <c r="AK454" s="359"/>
      <c r="AL454" s="359"/>
      <c r="AM454" s="359"/>
      <c r="AN454" s="359"/>
      <c r="AO454" s="337">
        <f t="shared" si="526"/>
        <v>0</v>
      </c>
      <c r="AP454" s="325">
        <f t="shared" si="523"/>
        <v>0</v>
      </c>
      <c r="AQ454" s="360"/>
      <c r="AR454" s="352">
        <f t="shared" si="524"/>
        <v>0</v>
      </c>
    </row>
    <row r="455" spans="1:44">
      <c r="A455" s="308"/>
      <c r="B455" s="309"/>
      <c r="C455" s="324" t="s">
        <v>828</v>
      </c>
      <c r="D455" s="325"/>
      <c r="E455" s="359"/>
      <c r="F455" s="359"/>
      <c r="G455" s="359"/>
      <c r="H455" s="359"/>
      <c r="I455" s="359"/>
      <c r="J455" s="359"/>
      <c r="K455" s="359"/>
      <c r="L455" s="359"/>
      <c r="M455" s="359"/>
      <c r="N455" s="359"/>
      <c r="O455" s="359"/>
      <c r="P455" s="359"/>
      <c r="Q455" s="359"/>
      <c r="R455" s="359"/>
      <c r="S455" s="359"/>
      <c r="T455" s="359"/>
      <c r="U455" s="359"/>
      <c r="V455" s="359"/>
      <c r="W455" s="337">
        <f t="shared" si="525"/>
        <v>0</v>
      </c>
      <c r="X455" s="359"/>
      <c r="Y455" s="359"/>
      <c r="Z455" s="359"/>
      <c r="AA455" s="359"/>
      <c r="AB455" s="359"/>
      <c r="AC455" s="359"/>
      <c r="AD455" s="359"/>
      <c r="AE455" s="359"/>
      <c r="AF455" s="359"/>
      <c r="AG455" s="359"/>
      <c r="AH455" s="359"/>
      <c r="AI455" s="359"/>
      <c r="AJ455" s="359"/>
      <c r="AK455" s="359"/>
      <c r="AL455" s="359"/>
      <c r="AM455" s="359"/>
      <c r="AN455" s="359"/>
      <c r="AO455" s="337">
        <f t="shared" si="526"/>
        <v>0</v>
      </c>
      <c r="AP455" s="325">
        <f t="shared" si="523"/>
        <v>0</v>
      </c>
      <c r="AQ455" s="360"/>
      <c r="AR455" s="352">
        <f t="shared" si="524"/>
        <v>0</v>
      </c>
    </row>
    <row r="456" spans="1:44">
      <c r="A456" s="308"/>
      <c r="B456" s="309"/>
      <c r="C456" s="322" t="s">
        <v>831</v>
      </c>
      <c r="D456" s="323"/>
      <c r="E456" s="323">
        <f>SUM(E457:E461)</f>
        <v>0</v>
      </c>
      <c r="F456" s="323">
        <f t="shared" ref="F456:X456" si="527">SUM(F457:F461)</f>
        <v>0</v>
      </c>
      <c r="G456" s="323">
        <f t="shared" si="527"/>
        <v>0</v>
      </c>
      <c r="H456" s="323">
        <f t="shared" si="527"/>
        <v>0</v>
      </c>
      <c r="I456" s="323">
        <f t="shared" si="527"/>
        <v>0</v>
      </c>
      <c r="J456" s="323">
        <f t="shared" si="527"/>
        <v>0</v>
      </c>
      <c r="K456" s="323">
        <f t="shared" si="527"/>
        <v>0</v>
      </c>
      <c r="L456" s="323">
        <f t="shared" si="527"/>
        <v>0</v>
      </c>
      <c r="M456" s="323">
        <f t="shared" si="527"/>
        <v>0</v>
      </c>
      <c r="N456" s="323">
        <f t="shared" si="527"/>
        <v>0</v>
      </c>
      <c r="O456" s="323">
        <f t="shared" si="527"/>
        <v>0</v>
      </c>
      <c r="P456" s="323">
        <f t="shared" si="527"/>
        <v>0</v>
      </c>
      <c r="Q456" s="323">
        <f t="shared" si="527"/>
        <v>0</v>
      </c>
      <c r="R456" s="323">
        <f t="shared" si="527"/>
        <v>0</v>
      </c>
      <c r="S456" s="323">
        <f t="shared" si="527"/>
        <v>0</v>
      </c>
      <c r="T456" s="323">
        <f t="shared" si="527"/>
        <v>0</v>
      </c>
      <c r="U456" s="323">
        <f t="shared" si="527"/>
        <v>0</v>
      </c>
      <c r="V456" s="323">
        <f t="shared" si="527"/>
        <v>0</v>
      </c>
      <c r="W456" s="336">
        <f t="shared" si="527"/>
        <v>0</v>
      </c>
      <c r="X456" s="323">
        <f t="shared" si="527"/>
        <v>0</v>
      </c>
      <c r="Y456" s="323">
        <f t="shared" ref="Y456:AO456" si="528">SUM(Y457:Y461)</f>
        <v>0</v>
      </c>
      <c r="Z456" s="323">
        <f t="shared" si="528"/>
        <v>0</v>
      </c>
      <c r="AA456" s="323">
        <f t="shared" si="528"/>
        <v>0</v>
      </c>
      <c r="AB456" s="323">
        <f t="shared" si="528"/>
        <v>0</v>
      </c>
      <c r="AC456" s="323">
        <f t="shared" si="528"/>
        <v>0</v>
      </c>
      <c r="AD456" s="323">
        <f t="shared" si="528"/>
        <v>0</v>
      </c>
      <c r="AE456" s="323">
        <f t="shared" si="528"/>
        <v>0</v>
      </c>
      <c r="AF456" s="323">
        <f t="shared" si="528"/>
        <v>0</v>
      </c>
      <c r="AG456" s="323">
        <f t="shared" si="528"/>
        <v>0</v>
      </c>
      <c r="AH456" s="323">
        <f t="shared" si="528"/>
        <v>0</v>
      </c>
      <c r="AI456" s="323">
        <f t="shared" si="528"/>
        <v>0</v>
      </c>
      <c r="AJ456" s="323">
        <f t="shared" si="528"/>
        <v>0</v>
      </c>
      <c r="AK456" s="323">
        <f t="shared" si="528"/>
        <v>0</v>
      </c>
      <c r="AL456" s="323">
        <f t="shared" si="528"/>
        <v>0</v>
      </c>
      <c r="AM456" s="323">
        <f t="shared" si="528"/>
        <v>0</v>
      </c>
      <c r="AN456" s="323">
        <f t="shared" si="528"/>
        <v>0</v>
      </c>
      <c r="AO456" s="336">
        <f t="shared" si="528"/>
        <v>0</v>
      </c>
      <c r="AP456" s="323">
        <f t="shared" ref="AP456:AR456" si="529">SUM(AP457:AP461)</f>
        <v>0</v>
      </c>
      <c r="AQ456" s="350">
        <f t="shared" si="529"/>
        <v>0</v>
      </c>
      <c r="AR456" s="351">
        <f t="shared" si="529"/>
        <v>0</v>
      </c>
    </row>
    <row r="457" spans="1:44">
      <c r="A457" s="308"/>
      <c r="B457" s="309"/>
      <c r="C457" s="324" t="s">
        <v>835</v>
      </c>
      <c r="D457" s="325"/>
      <c r="E457" s="359"/>
      <c r="F457" s="359"/>
      <c r="G457" s="359"/>
      <c r="H457" s="359"/>
      <c r="I457" s="359"/>
      <c r="J457" s="359"/>
      <c r="K457" s="359"/>
      <c r="L457" s="359"/>
      <c r="M457" s="359"/>
      <c r="N457" s="359"/>
      <c r="O457" s="359"/>
      <c r="P457" s="359"/>
      <c r="Q457" s="359"/>
      <c r="R457" s="359"/>
      <c r="S457" s="359"/>
      <c r="T457" s="359"/>
      <c r="U457" s="359"/>
      <c r="V457" s="359"/>
      <c r="W457" s="337">
        <f>SUM(E457:V457)</f>
        <v>0</v>
      </c>
      <c r="X457" s="359"/>
      <c r="Y457" s="359"/>
      <c r="Z457" s="359"/>
      <c r="AA457" s="359"/>
      <c r="AB457" s="359"/>
      <c r="AC457" s="359"/>
      <c r="AD457" s="359"/>
      <c r="AE457" s="359"/>
      <c r="AF457" s="359"/>
      <c r="AG457" s="359"/>
      <c r="AH457" s="359"/>
      <c r="AI457" s="359"/>
      <c r="AJ457" s="359"/>
      <c r="AK457" s="359"/>
      <c r="AL457" s="359"/>
      <c r="AM457" s="359"/>
      <c r="AN457" s="359"/>
      <c r="AO457" s="337">
        <f>SUM(X457:AN457)</f>
        <v>0</v>
      </c>
      <c r="AP457" s="325">
        <f>+D457+W457-AO457</f>
        <v>0</v>
      </c>
      <c r="AQ457" s="360"/>
      <c r="AR457" s="352">
        <f t="shared" ref="AR457:AR461" si="530">+AP457-AQ457</f>
        <v>0</v>
      </c>
    </row>
    <row r="458" spans="1:44">
      <c r="A458" s="308"/>
      <c r="B458" s="309"/>
      <c r="C458" s="324" t="s">
        <v>1017</v>
      </c>
      <c r="D458" s="325"/>
      <c r="E458" s="359"/>
      <c r="F458" s="359"/>
      <c r="G458" s="359"/>
      <c r="H458" s="359"/>
      <c r="I458" s="359"/>
      <c r="J458" s="359"/>
      <c r="K458" s="359"/>
      <c r="L458" s="359"/>
      <c r="M458" s="359"/>
      <c r="N458" s="359"/>
      <c r="O458" s="359"/>
      <c r="P458" s="359"/>
      <c r="Q458" s="359"/>
      <c r="R458" s="359"/>
      <c r="S458" s="359"/>
      <c r="T458" s="359"/>
      <c r="U458" s="359"/>
      <c r="V458" s="359"/>
      <c r="W458" s="337">
        <f t="shared" ref="W458:W461" si="531">SUM(E458:V458)</f>
        <v>0</v>
      </c>
      <c r="X458" s="359"/>
      <c r="Y458" s="359"/>
      <c r="Z458" s="359"/>
      <c r="AA458" s="359"/>
      <c r="AB458" s="359"/>
      <c r="AC458" s="359"/>
      <c r="AD458" s="359"/>
      <c r="AE458" s="359"/>
      <c r="AF458" s="359"/>
      <c r="AG458" s="359"/>
      <c r="AH458" s="359"/>
      <c r="AI458" s="359"/>
      <c r="AJ458" s="359"/>
      <c r="AK458" s="359"/>
      <c r="AL458" s="359"/>
      <c r="AM458" s="359"/>
      <c r="AN458" s="359"/>
      <c r="AO458" s="337">
        <f t="shared" ref="AO458:AO461" si="532">SUM(X458:AN458)</f>
        <v>0</v>
      </c>
      <c r="AP458" s="325">
        <f>+D458+W458-AO458</f>
        <v>0</v>
      </c>
      <c r="AQ458" s="360"/>
      <c r="AR458" s="352">
        <f t="shared" si="530"/>
        <v>0</v>
      </c>
    </row>
    <row r="459" spans="1:44">
      <c r="A459" s="308"/>
      <c r="B459" s="309"/>
      <c r="C459" s="324" t="s">
        <v>838</v>
      </c>
      <c r="D459" s="325"/>
      <c r="E459" s="359"/>
      <c r="F459" s="359"/>
      <c r="G459" s="359"/>
      <c r="H459" s="359"/>
      <c r="I459" s="359"/>
      <c r="J459" s="359"/>
      <c r="K459" s="359"/>
      <c r="L459" s="359"/>
      <c r="M459" s="359"/>
      <c r="N459" s="359"/>
      <c r="O459" s="359"/>
      <c r="P459" s="359"/>
      <c r="Q459" s="359"/>
      <c r="R459" s="359"/>
      <c r="S459" s="359"/>
      <c r="T459" s="359"/>
      <c r="U459" s="359"/>
      <c r="V459" s="359"/>
      <c r="W459" s="337">
        <f t="shared" si="531"/>
        <v>0</v>
      </c>
      <c r="X459" s="359"/>
      <c r="Y459" s="359"/>
      <c r="Z459" s="359"/>
      <c r="AA459" s="359"/>
      <c r="AB459" s="359"/>
      <c r="AC459" s="359"/>
      <c r="AD459" s="359"/>
      <c r="AE459" s="359"/>
      <c r="AF459" s="359"/>
      <c r="AG459" s="359"/>
      <c r="AH459" s="359"/>
      <c r="AI459" s="359"/>
      <c r="AJ459" s="359"/>
      <c r="AK459" s="359"/>
      <c r="AL459" s="359"/>
      <c r="AM459" s="359"/>
      <c r="AN459" s="359"/>
      <c r="AO459" s="337">
        <f t="shared" si="532"/>
        <v>0</v>
      </c>
      <c r="AP459" s="325">
        <f>+D459+W459-AO459</f>
        <v>0</v>
      </c>
      <c r="AQ459" s="360"/>
      <c r="AR459" s="352">
        <f t="shared" si="530"/>
        <v>0</v>
      </c>
    </row>
    <row r="460" spans="1:44">
      <c r="A460" s="308"/>
      <c r="B460" s="309"/>
      <c r="C460" s="324" t="s">
        <v>842</v>
      </c>
      <c r="D460" s="325"/>
      <c r="E460" s="359"/>
      <c r="F460" s="359"/>
      <c r="G460" s="359"/>
      <c r="H460" s="359"/>
      <c r="I460" s="359"/>
      <c r="J460" s="359"/>
      <c r="K460" s="359"/>
      <c r="L460" s="359"/>
      <c r="M460" s="359"/>
      <c r="N460" s="359"/>
      <c r="O460" s="359"/>
      <c r="P460" s="359"/>
      <c r="Q460" s="359"/>
      <c r="R460" s="359"/>
      <c r="S460" s="359"/>
      <c r="T460" s="359"/>
      <c r="U460" s="359"/>
      <c r="V460" s="359"/>
      <c r="W460" s="337">
        <f t="shared" si="531"/>
        <v>0</v>
      </c>
      <c r="X460" s="359"/>
      <c r="Y460" s="359"/>
      <c r="Z460" s="359"/>
      <c r="AA460" s="359"/>
      <c r="AB460" s="359"/>
      <c r="AC460" s="359"/>
      <c r="AD460" s="359"/>
      <c r="AE460" s="359"/>
      <c r="AF460" s="359"/>
      <c r="AG460" s="359"/>
      <c r="AH460" s="359"/>
      <c r="AI460" s="359"/>
      <c r="AJ460" s="359"/>
      <c r="AK460" s="359"/>
      <c r="AL460" s="359"/>
      <c r="AM460" s="359"/>
      <c r="AN460" s="359"/>
      <c r="AO460" s="337">
        <f t="shared" si="532"/>
        <v>0</v>
      </c>
      <c r="AP460" s="325">
        <f>+D460+W460-AO460</f>
        <v>0</v>
      </c>
      <c r="AQ460" s="360"/>
      <c r="AR460" s="352">
        <f t="shared" si="530"/>
        <v>0</v>
      </c>
    </row>
    <row r="461" spans="1:44">
      <c r="A461" s="308"/>
      <c r="B461" s="309"/>
      <c r="C461" s="324" t="s">
        <v>845</v>
      </c>
      <c r="D461" s="325"/>
      <c r="E461" s="359"/>
      <c r="F461" s="359"/>
      <c r="G461" s="359"/>
      <c r="H461" s="359"/>
      <c r="I461" s="359"/>
      <c r="J461" s="359"/>
      <c r="K461" s="359"/>
      <c r="L461" s="359"/>
      <c r="M461" s="359"/>
      <c r="N461" s="359"/>
      <c r="O461" s="359"/>
      <c r="P461" s="359"/>
      <c r="Q461" s="359"/>
      <c r="R461" s="359"/>
      <c r="S461" s="359"/>
      <c r="T461" s="359"/>
      <c r="U461" s="359"/>
      <c r="V461" s="359"/>
      <c r="W461" s="337">
        <f t="shared" si="531"/>
        <v>0</v>
      </c>
      <c r="X461" s="359"/>
      <c r="Y461" s="359"/>
      <c r="Z461" s="359"/>
      <c r="AA461" s="359"/>
      <c r="AB461" s="359"/>
      <c r="AC461" s="359"/>
      <c r="AD461" s="359"/>
      <c r="AE461" s="359"/>
      <c r="AF461" s="359"/>
      <c r="AG461" s="359"/>
      <c r="AH461" s="359"/>
      <c r="AI461" s="359"/>
      <c r="AJ461" s="359"/>
      <c r="AK461" s="359"/>
      <c r="AL461" s="359"/>
      <c r="AM461" s="359"/>
      <c r="AN461" s="359"/>
      <c r="AO461" s="337">
        <f t="shared" si="532"/>
        <v>0</v>
      </c>
      <c r="AP461" s="325">
        <f>+D461+W461-AO461</f>
        <v>0</v>
      </c>
      <c r="AQ461" s="360"/>
      <c r="AR461" s="352">
        <f t="shared" si="530"/>
        <v>0</v>
      </c>
    </row>
    <row r="462" spans="1:44">
      <c r="A462" s="308"/>
      <c r="B462" s="309"/>
      <c r="C462" s="322" t="s">
        <v>849</v>
      </c>
      <c r="D462" s="323"/>
      <c r="E462" s="323">
        <f>SUM(E463:E467)</f>
        <v>0</v>
      </c>
      <c r="F462" s="323">
        <f t="shared" ref="F462:T462" si="533">SUM(F463:F467)</f>
        <v>0</v>
      </c>
      <c r="G462" s="323">
        <f t="shared" si="533"/>
        <v>0</v>
      </c>
      <c r="H462" s="323">
        <f t="shared" si="533"/>
        <v>0</v>
      </c>
      <c r="I462" s="323">
        <f t="shared" si="533"/>
        <v>0</v>
      </c>
      <c r="J462" s="323">
        <f t="shared" si="533"/>
        <v>0</v>
      </c>
      <c r="K462" s="323">
        <f t="shared" si="533"/>
        <v>0</v>
      </c>
      <c r="L462" s="323">
        <f t="shared" si="533"/>
        <v>0</v>
      </c>
      <c r="M462" s="323">
        <f t="shared" si="533"/>
        <v>0</v>
      </c>
      <c r="N462" s="323">
        <f t="shared" si="533"/>
        <v>0</v>
      </c>
      <c r="O462" s="323">
        <f t="shared" si="533"/>
        <v>0</v>
      </c>
      <c r="P462" s="323">
        <f t="shared" si="533"/>
        <v>0</v>
      </c>
      <c r="Q462" s="323">
        <f t="shared" si="533"/>
        <v>0</v>
      </c>
      <c r="R462" s="323">
        <f t="shared" si="533"/>
        <v>0</v>
      </c>
      <c r="S462" s="323">
        <f t="shared" si="533"/>
        <v>0</v>
      </c>
      <c r="T462" s="323">
        <f t="shared" si="533"/>
        <v>0</v>
      </c>
      <c r="U462" s="323"/>
      <c r="V462" s="323">
        <f>SUM(V463:V467)</f>
        <v>0</v>
      </c>
      <c r="W462" s="336">
        <f>SUM(W463:W467)</f>
        <v>0</v>
      </c>
      <c r="X462" s="323">
        <f>SUM(X463:X467)</f>
        <v>0</v>
      </c>
      <c r="Y462" s="323">
        <f t="shared" ref="Y462:AO462" si="534">SUM(Y463:Y467)</f>
        <v>0</v>
      </c>
      <c r="Z462" s="323">
        <f t="shared" si="534"/>
        <v>0</v>
      </c>
      <c r="AA462" s="323">
        <f t="shared" si="534"/>
        <v>0</v>
      </c>
      <c r="AB462" s="323">
        <f t="shared" si="534"/>
        <v>0</v>
      </c>
      <c r="AC462" s="323">
        <f t="shared" si="534"/>
        <v>0</v>
      </c>
      <c r="AD462" s="323">
        <f t="shared" si="534"/>
        <v>0</v>
      </c>
      <c r="AE462" s="323">
        <f t="shared" si="534"/>
        <v>0</v>
      </c>
      <c r="AF462" s="323">
        <f t="shared" si="534"/>
        <v>0</v>
      </c>
      <c r="AG462" s="323">
        <f t="shared" si="534"/>
        <v>0</v>
      </c>
      <c r="AH462" s="323">
        <f t="shared" si="534"/>
        <v>0</v>
      </c>
      <c r="AI462" s="323">
        <f t="shared" si="534"/>
        <v>0</v>
      </c>
      <c r="AJ462" s="323">
        <f t="shared" si="534"/>
        <v>0</v>
      </c>
      <c r="AK462" s="323">
        <f t="shared" si="534"/>
        <v>0</v>
      </c>
      <c r="AL462" s="323">
        <f t="shared" si="534"/>
        <v>0</v>
      </c>
      <c r="AM462" s="323">
        <f t="shared" si="534"/>
        <v>0</v>
      </c>
      <c r="AN462" s="323">
        <f t="shared" si="534"/>
        <v>0</v>
      </c>
      <c r="AO462" s="336">
        <f t="shared" si="534"/>
        <v>0</v>
      </c>
      <c r="AP462" s="323">
        <f t="shared" ref="AP462:AR462" si="535">SUM(AP463:AP467)</f>
        <v>0</v>
      </c>
      <c r="AQ462" s="350">
        <f t="shared" si="535"/>
        <v>0</v>
      </c>
      <c r="AR462" s="351">
        <f t="shared" si="535"/>
        <v>0</v>
      </c>
    </row>
    <row r="463" spans="1:44">
      <c r="A463" s="308"/>
      <c r="B463" s="309"/>
      <c r="C463" s="324" t="s">
        <v>853</v>
      </c>
      <c r="D463" s="325"/>
      <c r="E463" s="359"/>
      <c r="F463" s="359"/>
      <c r="G463" s="359"/>
      <c r="H463" s="359"/>
      <c r="I463" s="359"/>
      <c r="J463" s="359"/>
      <c r="K463" s="359"/>
      <c r="L463" s="359"/>
      <c r="M463" s="359"/>
      <c r="N463" s="359"/>
      <c r="O463" s="359"/>
      <c r="P463" s="359"/>
      <c r="Q463" s="359"/>
      <c r="R463" s="359"/>
      <c r="S463" s="359"/>
      <c r="T463" s="359"/>
      <c r="U463" s="359"/>
      <c r="V463" s="359"/>
      <c r="W463" s="337">
        <f>SUM(E463:V463)</f>
        <v>0</v>
      </c>
      <c r="X463" s="359"/>
      <c r="Y463" s="359"/>
      <c r="Z463" s="359"/>
      <c r="AA463" s="359"/>
      <c r="AB463" s="359"/>
      <c r="AC463" s="359"/>
      <c r="AD463" s="359"/>
      <c r="AE463" s="359"/>
      <c r="AF463" s="359"/>
      <c r="AG463" s="359"/>
      <c r="AH463" s="359"/>
      <c r="AI463" s="359"/>
      <c r="AJ463" s="359"/>
      <c r="AK463" s="359"/>
      <c r="AL463" s="359"/>
      <c r="AM463" s="359"/>
      <c r="AN463" s="359"/>
      <c r="AO463" s="337">
        <f>SUM(X463:AN463)</f>
        <v>0</v>
      </c>
      <c r="AP463" s="325">
        <f>+D463+W463-AO463</f>
        <v>0</v>
      </c>
      <c r="AQ463" s="360"/>
      <c r="AR463" s="352">
        <f t="shared" ref="AR463:AR467" si="536">+AP463-AQ463</f>
        <v>0</v>
      </c>
    </row>
    <row r="464" spans="1:44">
      <c r="A464" s="308"/>
      <c r="B464" s="309"/>
      <c r="C464" s="324" t="s">
        <v>857</v>
      </c>
      <c r="D464" s="325"/>
      <c r="E464" s="359"/>
      <c r="F464" s="359"/>
      <c r="G464" s="359"/>
      <c r="H464" s="359"/>
      <c r="I464" s="359"/>
      <c r="J464" s="359"/>
      <c r="K464" s="359"/>
      <c r="L464" s="359"/>
      <c r="M464" s="359"/>
      <c r="N464" s="359"/>
      <c r="O464" s="359"/>
      <c r="P464" s="359"/>
      <c r="Q464" s="359"/>
      <c r="R464" s="359"/>
      <c r="S464" s="359"/>
      <c r="T464" s="359"/>
      <c r="U464" s="359"/>
      <c r="V464" s="359"/>
      <c r="W464" s="337">
        <f t="shared" ref="W464:W467" si="537">SUM(E464:V464)</f>
        <v>0</v>
      </c>
      <c r="X464" s="359"/>
      <c r="Y464" s="359"/>
      <c r="Z464" s="359"/>
      <c r="AA464" s="359"/>
      <c r="AB464" s="359"/>
      <c r="AC464" s="359"/>
      <c r="AD464" s="359"/>
      <c r="AE464" s="359"/>
      <c r="AF464" s="359"/>
      <c r="AG464" s="359"/>
      <c r="AH464" s="359"/>
      <c r="AI464" s="359"/>
      <c r="AJ464" s="359"/>
      <c r="AK464" s="359"/>
      <c r="AL464" s="359"/>
      <c r="AM464" s="359"/>
      <c r="AN464" s="359"/>
      <c r="AO464" s="337">
        <f t="shared" ref="AO464:AO467" si="538">SUM(X464:AN464)</f>
        <v>0</v>
      </c>
      <c r="AP464" s="325">
        <f>+D464+W464-AO464</f>
        <v>0</v>
      </c>
      <c r="AQ464" s="360"/>
      <c r="AR464" s="352">
        <f t="shared" si="536"/>
        <v>0</v>
      </c>
    </row>
    <row r="465" spans="1:44">
      <c r="A465" s="308"/>
      <c r="B465" s="309"/>
      <c r="C465" s="324" t="s">
        <v>861</v>
      </c>
      <c r="D465" s="325"/>
      <c r="E465" s="359"/>
      <c r="F465" s="359"/>
      <c r="G465" s="359"/>
      <c r="H465" s="359"/>
      <c r="I465" s="359"/>
      <c r="J465" s="359"/>
      <c r="K465" s="359"/>
      <c r="L465" s="359"/>
      <c r="M465" s="359"/>
      <c r="N465" s="359"/>
      <c r="O465" s="359"/>
      <c r="P465" s="359"/>
      <c r="Q465" s="359"/>
      <c r="R465" s="359"/>
      <c r="S465" s="359"/>
      <c r="T465" s="359"/>
      <c r="U465" s="359"/>
      <c r="V465" s="359"/>
      <c r="W465" s="337">
        <f t="shared" si="537"/>
        <v>0</v>
      </c>
      <c r="X465" s="359"/>
      <c r="Y465" s="359"/>
      <c r="Z465" s="359"/>
      <c r="AA465" s="359"/>
      <c r="AB465" s="359"/>
      <c r="AC465" s="359"/>
      <c r="AD465" s="359"/>
      <c r="AE465" s="359"/>
      <c r="AF465" s="359"/>
      <c r="AG465" s="359"/>
      <c r="AH465" s="359"/>
      <c r="AI465" s="359"/>
      <c r="AJ465" s="359"/>
      <c r="AK465" s="359"/>
      <c r="AL465" s="359"/>
      <c r="AM465" s="359"/>
      <c r="AN465" s="359"/>
      <c r="AO465" s="337">
        <f t="shared" si="538"/>
        <v>0</v>
      </c>
      <c r="AP465" s="325">
        <f>+D465+W465-AO465</f>
        <v>0</v>
      </c>
      <c r="AQ465" s="360"/>
      <c r="AR465" s="352">
        <f t="shared" si="536"/>
        <v>0</v>
      </c>
    </row>
    <row r="466" spans="1:44">
      <c r="A466" s="308"/>
      <c r="B466" s="309"/>
      <c r="C466" s="324" t="s">
        <v>865</v>
      </c>
      <c r="D466" s="325"/>
      <c r="E466" s="359"/>
      <c r="F466" s="359"/>
      <c r="G466" s="359"/>
      <c r="H466" s="359"/>
      <c r="I466" s="359"/>
      <c r="J466" s="359"/>
      <c r="K466" s="359"/>
      <c r="L466" s="359"/>
      <c r="M466" s="359"/>
      <c r="N466" s="359"/>
      <c r="O466" s="359"/>
      <c r="P466" s="359"/>
      <c r="Q466" s="359"/>
      <c r="R466" s="359"/>
      <c r="S466" s="359"/>
      <c r="T466" s="359"/>
      <c r="U466" s="359"/>
      <c r="V466" s="359"/>
      <c r="W466" s="337">
        <f t="shared" si="537"/>
        <v>0</v>
      </c>
      <c r="X466" s="359"/>
      <c r="Y466" s="359"/>
      <c r="Z466" s="359"/>
      <c r="AA466" s="359"/>
      <c r="AB466" s="359"/>
      <c r="AC466" s="359"/>
      <c r="AD466" s="359"/>
      <c r="AE466" s="359"/>
      <c r="AF466" s="359"/>
      <c r="AG466" s="359"/>
      <c r="AH466" s="359"/>
      <c r="AI466" s="359"/>
      <c r="AJ466" s="359"/>
      <c r="AK466" s="359"/>
      <c r="AL466" s="359"/>
      <c r="AM466" s="359"/>
      <c r="AN466" s="359"/>
      <c r="AO466" s="337">
        <f t="shared" si="538"/>
        <v>0</v>
      </c>
      <c r="AP466" s="325">
        <f>+D466+W466-AO466</f>
        <v>0</v>
      </c>
      <c r="AQ466" s="360"/>
      <c r="AR466" s="352">
        <f t="shared" si="536"/>
        <v>0</v>
      </c>
    </row>
    <row r="467" spans="1:44">
      <c r="A467" s="308"/>
      <c r="B467" s="309"/>
      <c r="C467" s="324" t="s">
        <v>869</v>
      </c>
      <c r="D467" s="325"/>
      <c r="E467" s="359"/>
      <c r="F467" s="359"/>
      <c r="G467" s="359"/>
      <c r="H467" s="359"/>
      <c r="I467" s="359"/>
      <c r="J467" s="359"/>
      <c r="K467" s="359"/>
      <c r="L467" s="359"/>
      <c r="M467" s="359"/>
      <c r="N467" s="359"/>
      <c r="O467" s="359"/>
      <c r="P467" s="359"/>
      <c r="Q467" s="359"/>
      <c r="R467" s="359"/>
      <c r="S467" s="359"/>
      <c r="T467" s="359"/>
      <c r="U467" s="359"/>
      <c r="V467" s="359"/>
      <c r="W467" s="337">
        <f t="shared" si="537"/>
        <v>0</v>
      </c>
      <c r="X467" s="359"/>
      <c r="Y467" s="359"/>
      <c r="Z467" s="359"/>
      <c r="AA467" s="359"/>
      <c r="AB467" s="359"/>
      <c r="AC467" s="359"/>
      <c r="AD467" s="359"/>
      <c r="AE467" s="359"/>
      <c r="AF467" s="359"/>
      <c r="AG467" s="359"/>
      <c r="AH467" s="359"/>
      <c r="AI467" s="359"/>
      <c r="AJ467" s="359"/>
      <c r="AK467" s="359"/>
      <c r="AL467" s="359"/>
      <c r="AM467" s="359"/>
      <c r="AN467" s="359"/>
      <c r="AO467" s="337">
        <f t="shared" si="538"/>
        <v>0</v>
      </c>
      <c r="AP467" s="325">
        <f>+D467+W467-AO467</f>
        <v>0</v>
      </c>
      <c r="AQ467" s="360"/>
      <c r="AR467" s="352">
        <f t="shared" si="536"/>
        <v>0</v>
      </c>
    </row>
    <row r="468" spans="1:44">
      <c r="A468" s="308"/>
      <c r="B468" s="309"/>
      <c r="C468" s="322" t="s">
        <v>872</v>
      </c>
      <c r="D468" s="323"/>
      <c r="E468" s="323">
        <f>SUM(E469:E477)</f>
        <v>0</v>
      </c>
      <c r="F468" s="323">
        <f t="shared" ref="F468:X468" si="539">SUM(F469:F477)</f>
        <v>0</v>
      </c>
      <c r="G468" s="323">
        <f t="shared" si="539"/>
        <v>0</v>
      </c>
      <c r="H468" s="323">
        <f t="shared" si="539"/>
        <v>0</v>
      </c>
      <c r="I468" s="323">
        <f t="shared" si="539"/>
        <v>0</v>
      </c>
      <c r="J468" s="323">
        <f t="shared" si="539"/>
        <v>0</v>
      </c>
      <c r="K468" s="323">
        <f t="shared" si="539"/>
        <v>0</v>
      </c>
      <c r="L468" s="323">
        <f t="shared" si="539"/>
        <v>0</v>
      </c>
      <c r="M468" s="323">
        <f t="shared" si="539"/>
        <v>0</v>
      </c>
      <c r="N468" s="323">
        <f t="shared" si="539"/>
        <v>0</v>
      </c>
      <c r="O468" s="323">
        <f t="shared" si="539"/>
        <v>0</v>
      </c>
      <c r="P468" s="323">
        <f t="shared" si="539"/>
        <v>0</v>
      </c>
      <c r="Q468" s="323">
        <f t="shared" si="539"/>
        <v>0</v>
      </c>
      <c r="R468" s="323">
        <f t="shared" si="539"/>
        <v>0</v>
      </c>
      <c r="S468" s="323">
        <f t="shared" si="539"/>
        <v>0</v>
      </c>
      <c r="T468" s="323">
        <f t="shared" si="539"/>
        <v>0</v>
      </c>
      <c r="U468" s="323">
        <f t="shared" si="539"/>
        <v>0</v>
      </c>
      <c r="V468" s="323">
        <f t="shared" si="539"/>
        <v>0</v>
      </c>
      <c r="W468" s="336">
        <f t="shared" si="539"/>
        <v>0</v>
      </c>
      <c r="X468" s="323">
        <f t="shared" si="539"/>
        <v>0</v>
      </c>
      <c r="Y468" s="323">
        <f t="shared" ref="Y468:AO468" si="540">SUM(Y469:Y477)</f>
        <v>0</v>
      </c>
      <c r="Z468" s="323">
        <f t="shared" si="540"/>
        <v>0</v>
      </c>
      <c r="AA468" s="323">
        <f t="shared" si="540"/>
        <v>0</v>
      </c>
      <c r="AB468" s="323">
        <f t="shared" si="540"/>
        <v>0</v>
      </c>
      <c r="AC468" s="323">
        <f t="shared" si="540"/>
        <v>0</v>
      </c>
      <c r="AD468" s="323">
        <f t="shared" si="540"/>
        <v>0</v>
      </c>
      <c r="AE468" s="323">
        <f t="shared" si="540"/>
        <v>0</v>
      </c>
      <c r="AF468" s="323">
        <f t="shared" si="540"/>
        <v>0</v>
      </c>
      <c r="AG468" s="323">
        <f t="shared" si="540"/>
        <v>0</v>
      </c>
      <c r="AH468" s="323">
        <f t="shared" si="540"/>
        <v>0</v>
      </c>
      <c r="AI468" s="323">
        <f t="shared" si="540"/>
        <v>0</v>
      </c>
      <c r="AJ468" s="323">
        <f t="shared" si="540"/>
        <v>0</v>
      </c>
      <c r="AK468" s="323">
        <f t="shared" si="540"/>
        <v>0</v>
      </c>
      <c r="AL468" s="323">
        <f t="shared" si="540"/>
        <v>0</v>
      </c>
      <c r="AM468" s="323">
        <f t="shared" si="540"/>
        <v>0</v>
      </c>
      <c r="AN468" s="323">
        <f t="shared" si="540"/>
        <v>0</v>
      </c>
      <c r="AO468" s="336">
        <f t="shared" si="540"/>
        <v>0</v>
      </c>
      <c r="AP468" s="323">
        <f t="shared" ref="AP468:AR468" si="541">SUM(AP469:AP477)</f>
        <v>0</v>
      </c>
      <c r="AQ468" s="350">
        <f t="shared" si="541"/>
        <v>0</v>
      </c>
      <c r="AR468" s="351">
        <f t="shared" si="541"/>
        <v>0</v>
      </c>
    </row>
    <row r="469" spans="1:44">
      <c r="A469" s="308"/>
      <c r="B469" s="309"/>
      <c r="C469" s="324" t="s">
        <v>876</v>
      </c>
      <c r="D469" s="325"/>
      <c r="E469" s="359"/>
      <c r="F469" s="359"/>
      <c r="G469" s="359"/>
      <c r="H469" s="359"/>
      <c r="I469" s="359"/>
      <c r="J469" s="359"/>
      <c r="K469" s="359"/>
      <c r="L469" s="359"/>
      <c r="M469" s="359"/>
      <c r="N469" s="359"/>
      <c r="O469" s="359"/>
      <c r="P469" s="359"/>
      <c r="Q469" s="359"/>
      <c r="R469" s="359"/>
      <c r="S469" s="359"/>
      <c r="T469" s="359"/>
      <c r="U469" s="359"/>
      <c r="V469" s="359"/>
      <c r="W469" s="337">
        <f>SUM(E469:V469)</f>
        <v>0</v>
      </c>
      <c r="X469" s="359"/>
      <c r="Y469" s="359"/>
      <c r="Z469" s="359"/>
      <c r="AA469" s="359"/>
      <c r="AB469" s="359"/>
      <c r="AC469" s="359"/>
      <c r="AD469" s="359"/>
      <c r="AE469" s="359"/>
      <c r="AF469" s="359"/>
      <c r="AG469" s="359"/>
      <c r="AH469" s="359"/>
      <c r="AI469" s="359"/>
      <c r="AJ469" s="359"/>
      <c r="AK469" s="359"/>
      <c r="AL469" s="359"/>
      <c r="AM469" s="359"/>
      <c r="AN469" s="359"/>
      <c r="AO469" s="337">
        <f>SUM(X469:AN469)</f>
        <v>0</v>
      </c>
      <c r="AP469" s="325">
        <f t="shared" ref="AP469:AP477" si="542">+D469+W469-AO469</f>
        <v>0</v>
      </c>
      <c r="AQ469" s="360"/>
      <c r="AR469" s="352">
        <f t="shared" ref="AR469:AR477" si="543">+AP469-AQ469</f>
        <v>0</v>
      </c>
    </row>
    <row r="470" spans="1:44">
      <c r="A470" s="308"/>
      <c r="B470" s="309"/>
      <c r="C470" s="324" t="s">
        <v>880</v>
      </c>
      <c r="D470" s="325"/>
      <c r="E470" s="359"/>
      <c r="F470" s="359"/>
      <c r="G470" s="359"/>
      <c r="H470" s="359"/>
      <c r="I470" s="359"/>
      <c r="J470" s="359"/>
      <c r="K470" s="359"/>
      <c r="L470" s="359"/>
      <c r="M470" s="359"/>
      <c r="N470" s="359"/>
      <c r="O470" s="359"/>
      <c r="P470" s="359"/>
      <c r="Q470" s="359"/>
      <c r="R470" s="359"/>
      <c r="S470" s="359"/>
      <c r="T470" s="359"/>
      <c r="U470" s="359"/>
      <c r="V470" s="359"/>
      <c r="W470" s="337">
        <f t="shared" ref="W470:W477" si="544">SUM(E470:V470)</f>
        <v>0</v>
      </c>
      <c r="X470" s="359"/>
      <c r="Y470" s="359"/>
      <c r="Z470" s="359"/>
      <c r="AA470" s="359"/>
      <c r="AB470" s="359"/>
      <c r="AC470" s="359"/>
      <c r="AD470" s="359"/>
      <c r="AE470" s="359"/>
      <c r="AF470" s="359"/>
      <c r="AG470" s="359"/>
      <c r="AH470" s="359"/>
      <c r="AI470" s="359"/>
      <c r="AJ470" s="359"/>
      <c r="AK470" s="359"/>
      <c r="AL470" s="359"/>
      <c r="AM470" s="359"/>
      <c r="AN470" s="359"/>
      <c r="AO470" s="337">
        <f t="shared" ref="AO470:AO477" si="545">SUM(X470:AN470)</f>
        <v>0</v>
      </c>
      <c r="AP470" s="325">
        <f t="shared" si="542"/>
        <v>0</v>
      </c>
      <c r="AQ470" s="360"/>
      <c r="AR470" s="352">
        <f t="shared" si="543"/>
        <v>0</v>
      </c>
    </row>
    <row r="471" spans="1:44">
      <c r="A471" s="308"/>
      <c r="B471" s="309"/>
      <c r="C471" s="324" t="s">
        <v>884</v>
      </c>
      <c r="D471" s="325"/>
      <c r="E471" s="359"/>
      <c r="F471" s="359"/>
      <c r="G471" s="359"/>
      <c r="H471" s="359"/>
      <c r="I471" s="359"/>
      <c r="J471" s="359"/>
      <c r="K471" s="359"/>
      <c r="L471" s="359"/>
      <c r="M471" s="359"/>
      <c r="N471" s="359"/>
      <c r="O471" s="359"/>
      <c r="P471" s="359"/>
      <c r="Q471" s="359"/>
      <c r="R471" s="359"/>
      <c r="S471" s="359"/>
      <c r="T471" s="359"/>
      <c r="U471" s="359"/>
      <c r="V471" s="359"/>
      <c r="W471" s="337">
        <f t="shared" si="544"/>
        <v>0</v>
      </c>
      <c r="X471" s="359"/>
      <c r="Y471" s="359"/>
      <c r="Z471" s="359"/>
      <c r="AA471" s="359"/>
      <c r="AB471" s="359"/>
      <c r="AC471" s="359"/>
      <c r="AD471" s="359"/>
      <c r="AE471" s="359"/>
      <c r="AF471" s="359"/>
      <c r="AG471" s="359"/>
      <c r="AH471" s="359"/>
      <c r="AI471" s="359"/>
      <c r="AJ471" s="359"/>
      <c r="AK471" s="359"/>
      <c r="AL471" s="359"/>
      <c r="AM471" s="359"/>
      <c r="AN471" s="359"/>
      <c r="AO471" s="337">
        <f t="shared" si="545"/>
        <v>0</v>
      </c>
      <c r="AP471" s="325">
        <f t="shared" si="542"/>
        <v>0</v>
      </c>
      <c r="AQ471" s="360"/>
      <c r="AR471" s="352">
        <f t="shared" si="543"/>
        <v>0</v>
      </c>
    </row>
    <row r="472" spans="1:44">
      <c r="A472" s="308"/>
      <c r="B472" s="309"/>
      <c r="C472" s="324" t="s">
        <v>1018</v>
      </c>
      <c r="D472" s="325"/>
      <c r="E472" s="359"/>
      <c r="F472" s="359"/>
      <c r="G472" s="359"/>
      <c r="H472" s="359"/>
      <c r="I472" s="359"/>
      <c r="J472" s="359"/>
      <c r="K472" s="359"/>
      <c r="L472" s="359"/>
      <c r="M472" s="359"/>
      <c r="N472" s="359"/>
      <c r="O472" s="359"/>
      <c r="P472" s="359"/>
      <c r="Q472" s="359"/>
      <c r="R472" s="359"/>
      <c r="S472" s="359"/>
      <c r="T472" s="359"/>
      <c r="U472" s="359"/>
      <c r="V472" s="359"/>
      <c r="W472" s="337">
        <f t="shared" si="544"/>
        <v>0</v>
      </c>
      <c r="X472" s="359"/>
      <c r="Y472" s="359"/>
      <c r="Z472" s="359"/>
      <c r="AA472" s="359"/>
      <c r="AB472" s="359"/>
      <c r="AC472" s="359"/>
      <c r="AD472" s="359"/>
      <c r="AE472" s="359"/>
      <c r="AF472" s="359"/>
      <c r="AG472" s="359"/>
      <c r="AH472" s="359"/>
      <c r="AI472" s="359"/>
      <c r="AJ472" s="359"/>
      <c r="AK472" s="359"/>
      <c r="AL472" s="359"/>
      <c r="AM472" s="359"/>
      <c r="AN472" s="359"/>
      <c r="AO472" s="337">
        <f t="shared" si="545"/>
        <v>0</v>
      </c>
      <c r="AP472" s="325">
        <f t="shared" si="542"/>
        <v>0</v>
      </c>
      <c r="AQ472" s="360"/>
      <c r="AR472" s="352">
        <f t="shared" si="543"/>
        <v>0</v>
      </c>
    </row>
    <row r="473" spans="1:44">
      <c r="A473" s="308"/>
      <c r="B473" s="309"/>
      <c r="C473" s="324" t="s">
        <v>1019</v>
      </c>
      <c r="D473" s="325"/>
      <c r="E473" s="359"/>
      <c r="F473" s="359"/>
      <c r="G473" s="359"/>
      <c r="H473" s="359"/>
      <c r="I473" s="359"/>
      <c r="J473" s="359"/>
      <c r="K473" s="359"/>
      <c r="L473" s="359"/>
      <c r="M473" s="359"/>
      <c r="N473" s="359"/>
      <c r="O473" s="359"/>
      <c r="P473" s="359"/>
      <c r="Q473" s="359"/>
      <c r="R473" s="359"/>
      <c r="S473" s="359"/>
      <c r="T473" s="359"/>
      <c r="U473" s="359"/>
      <c r="V473" s="359"/>
      <c r="W473" s="337">
        <f t="shared" si="544"/>
        <v>0</v>
      </c>
      <c r="X473" s="359"/>
      <c r="Y473" s="359"/>
      <c r="Z473" s="359"/>
      <c r="AA473" s="359"/>
      <c r="AB473" s="359"/>
      <c r="AC473" s="359"/>
      <c r="AD473" s="359"/>
      <c r="AE473" s="359"/>
      <c r="AF473" s="359"/>
      <c r="AG473" s="359"/>
      <c r="AH473" s="359"/>
      <c r="AI473" s="359"/>
      <c r="AJ473" s="359"/>
      <c r="AK473" s="359"/>
      <c r="AL473" s="359"/>
      <c r="AM473" s="359"/>
      <c r="AN473" s="359"/>
      <c r="AO473" s="337">
        <f t="shared" si="545"/>
        <v>0</v>
      </c>
      <c r="AP473" s="325">
        <f t="shared" si="542"/>
        <v>0</v>
      </c>
      <c r="AQ473" s="360"/>
      <c r="AR473" s="352">
        <f t="shared" si="543"/>
        <v>0</v>
      </c>
    </row>
    <row r="474" spans="1:44">
      <c r="A474" s="308"/>
      <c r="B474" s="309"/>
      <c r="C474" s="324" t="s">
        <v>1020</v>
      </c>
      <c r="D474" s="325"/>
      <c r="E474" s="359"/>
      <c r="F474" s="359"/>
      <c r="G474" s="359"/>
      <c r="H474" s="359"/>
      <c r="I474" s="359"/>
      <c r="J474" s="359"/>
      <c r="K474" s="359"/>
      <c r="L474" s="359"/>
      <c r="M474" s="359"/>
      <c r="N474" s="359"/>
      <c r="O474" s="359"/>
      <c r="P474" s="359"/>
      <c r="Q474" s="359"/>
      <c r="R474" s="359"/>
      <c r="S474" s="359"/>
      <c r="T474" s="359"/>
      <c r="U474" s="359"/>
      <c r="V474" s="359"/>
      <c r="W474" s="337">
        <f t="shared" si="544"/>
        <v>0</v>
      </c>
      <c r="X474" s="359"/>
      <c r="Y474" s="359"/>
      <c r="Z474" s="359"/>
      <c r="AA474" s="359"/>
      <c r="AB474" s="359"/>
      <c r="AC474" s="359"/>
      <c r="AD474" s="359"/>
      <c r="AE474" s="359"/>
      <c r="AF474" s="359"/>
      <c r="AG474" s="359"/>
      <c r="AH474" s="359"/>
      <c r="AI474" s="359"/>
      <c r="AJ474" s="359"/>
      <c r="AK474" s="359"/>
      <c r="AL474" s="359"/>
      <c r="AM474" s="359"/>
      <c r="AN474" s="359"/>
      <c r="AO474" s="337">
        <f t="shared" si="545"/>
        <v>0</v>
      </c>
      <c r="AP474" s="325">
        <f t="shared" si="542"/>
        <v>0</v>
      </c>
      <c r="AQ474" s="360"/>
      <c r="AR474" s="352">
        <f t="shared" si="543"/>
        <v>0</v>
      </c>
    </row>
    <row r="475" spans="1:44">
      <c r="A475" s="308"/>
      <c r="B475" s="309"/>
      <c r="C475" s="324" t="s">
        <v>1021</v>
      </c>
      <c r="D475" s="325"/>
      <c r="E475" s="359"/>
      <c r="F475" s="359"/>
      <c r="G475" s="359"/>
      <c r="H475" s="359"/>
      <c r="I475" s="359"/>
      <c r="J475" s="359"/>
      <c r="K475" s="359"/>
      <c r="L475" s="359"/>
      <c r="M475" s="359"/>
      <c r="N475" s="359"/>
      <c r="O475" s="359"/>
      <c r="P475" s="359"/>
      <c r="Q475" s="359"/>
      <c r="R475" s="359"/>
      <c r="S475" s="359"/>
      <c r="T475" s="359"/>
      <c r="U475" s="359"/>
      <c r="V475" s="359"/>
      <c r="W475" s="337">
        <f t="shared" si="544"/>
        <v>0</v>
      </c>
      <c r="X475" s="359"/>
      <c r="Y475" s="359"/>
      <c r="Z475" s="359"/>
      <c r="AA475" s="359"/>
      <c r="AB475" s="359"/>
      <c r="AC475" s="359"/>
      <c r="AD475" s="359"/>
      <c r="AE475" s="359"/>
      <c r="AF475" s="359"/>
      <c r="AG475" s="359"/>
      <c r="AH475" s="359"/>
      <c r="AI475" s="359"/>
      <c r="AJ475" s="359"/>
      <c r="AK475" s="359"/>
      <c r="AL475" s="359"/>
      <c r="AM475" s="359"/>
      <c r="AN475" s="359"/>
      <c r="AO475" s="337">
        <f t="shared" si="545"/>
        <v>0</v>
      </c>
      <c r="AP475" s="325">
        <f t="shared" si="542"/>
        <v>0</v>
      </c>
      <c r="AQ475" s="360"/>
      <c r="AR475" s="352">
        <f t="shared" si="543"/>
        <v>0</v>
      </c>
    </row>
    <row r="476" spans="1:44">
      <c r="A476" s="308"/>
      <c r="B476" s="309"/>
      <c r="C476" s="324" t="s">
        <v>888</v>
      </c>
      <c r="D476" s="325"/>
      <c r="E476" s="359"/>
      <c r="F476" s="359"/>
      <c r="G476" s="359"/>
      <c r="H476" s="359"/>
      <c r="I476" s="359"/>
      <c r="J476" s="359"/>
      <c r="K476" s="359"/>
      <c r="L476" s="359"/>
      <c r="M476" s="359"/>
      <c r="N476" s="359"/>
      <c r="O476" s="359"/>
      <c r="P476" s="359"/>
      <c r="Q476" s="359"/>
      <c r="R476" s="359"/>
      <c r="S476" s="359"/>
      <c r="T476" s="359"/>
      <c r="U476" s="359"/>
      <c r="V476" s="359"/>
      <c r="W476" s="337">
        <f t="shared" si="544"/>
        <v>0</v>
      </c>
      <c r="X476" s="359"/>
      <c r="Y476" s="359"/>
      <c r="Z476" s="359"/>
      <c r="AA476" s="359"/>
      <c r="AB476" s="359"/>
      <c r="AC476" s="359"/>
      <c r="AD476" s="359"/>
      <c r="AE476" s="359"/>
      <c r="AF476" s="359"/>
      <c r="AG476" s="359"/>
      <c r="AH476" s="359"/>
      <c r="AI476" s="359"/>
      <c r="AJ476" s="359"/>
      <c r="AK476" s="359"/>
      <c r="AL476" s="359"/>
      <c r="AM476" s="359"/>
      <c r="AN476" s="359"/>
      <c r="AO476" s="337">
        <f t="shared" si="545"/>
        <v>0</v>
      </c>
      <c r="AP476" s="325">
        <f t="shared" si="542"/>
        <v>0</v>
      </c>
      <c r="AQ476" s="360"/>
      <c r="AR476" s="352">
        <f t="shared" si="543"/>
        <v>0</v>
      </c>
    </row>
    <row r="477" spans="1:44">
      <c r="A477" s="308"/>
      <c r="B477" s="309"/>
      <c r="C477" s="324" t="s">
        <v>891</v>
      </c>
      <c r="D477" s="325"/>
      <c r="E477" s="359"/>
      <c r="F477" s="359"/>
      <c r="G477" s="359"/>
      <c r="H477" s="359"/>
      <c r="I477" s="359"/>
      <c r="J477" s="359"/>
      <c r="K477" s="359"/>
      <c r="L477" s="359"/>
      <c r="M477" s="359"/>
      <c r="N477" s="359"/>
      <c r="O477" s="359"/>
      <c r="P477" s="359"/>
      <c r="Q477" s="359"/>
      <c r="R477" s="359"/>
      <c r="S477" s="359"/>
      <c r="T477" s="359"/>
      <c r="U477" s="359"/>
      <c r="V477" s="359"/>
      <c r="W477" s="337">
        <f t="shared" si="544"/>
        <v>0</v>
      </c>
      <c r="X477" s="359"/>
      <c r="Y477" s="359"/>
      <c r="Z477" s="359"/>
      <c r="AA477" s="359"/>
      <c r="AB477" s="359"/>
      <c r="AC477" s="359"/>
      <c r="AD477" s="359"/>
      <c r="AE477" s="359"/>
      <c r="AF477" s="359"/>
      <c r="AG477" s="359"/>
      <c r="AH477" s="359"/>
      <c r="AI477" s="359"/>
      <c r="AJ477" s="359"/>
      <c r="AK477" s="359"/>
      <c r="AL477" s="359"/>
      <c r="AM477" s="359"/>
      <c r="AN477" s="359"/>
      <c r="AO477" s="337">
        <f t="shared" si="545"/>
        <v>0</v>
      </c>
      <c r="AP477" s="325">
        <f t="shared" si="542"/>
        <v>0</v>
      </c>
      <c r="AQ477" s="360"/>
      <c r="AR477" s="352">
        <f t="shared" si="543"/>
        <v>0</v>
      </c>
    </row>
    <row r="478" spans="1:44">
      <c r="A478" s="308"/>
      <c r="B478" s="309"/>
      <c r="C478" s="322" t="s">
        <v>1022</v>
      </c>
      <c r="D478" s="323"/>
      <c r="E478" s="323">
        <f>SUM(E479)</f>
        <v>0</v>
      </c>
      <c r="F478" s="323">
        <f t="shared" ref="F478:X478" si="546">SUM(F479)</f>
        <v>0</v>
      </c>
      <c r="G478" s="323">
        <f t="shared" si="546"/>
        <v>0</v>
      </c>
      <c r="H478" s="323">
        <f t="shared" si="546"/>
        <v>0</v>
      </c>
      <c r="I478" s="323">
        <f t="shared" si="546"/>
        <v>0</v>
      </c>
      <c r="J478" s="323">
        <f t="shared" si="546"/>
        <v>0</v>
      </c>
      <c r="K478" s="323">
        <f t="shared" si="546"/>
        <v>0</v>
      </c>
      <c r="L478" s="323">
        <f t="shared" si="546"/>
        <v>0</v>
      </c>
      <c r="M478" s="323">
        <f t="shared" si="546"/>
        <v>0</v>
      </c>
      <c r="N478" s="323">
        <f t="shared" si="546"/>
        <v>0</v>
      </c>
      <c r="O478" s="323">
        <f t="shared" si="546"/>
        <v>0</v>
      </c>
      <c r="P478" s="323">
        <f t="shared" si="546"/>
        <v>0</v>
      </c>
      <c r="Q478" s="323">
        <f t="shared" si="546"/>
        <v>0</v>
      </c>
      <c r="R478" s="323">
        <f t="shared" si="546"/>
        <v>0</v>
      </c>
      <c r="S478" s="323">
        <f t="shared" si="546"/>
        <v>0</v>
      </c>
      <c r="T478" s="323">
        <f t="shared" si="546"/>
        <v>0</v>
      </c>
      <c r="U478" s="323">
        <f t="shared" si="546"/>
        <v>0</v>
      </c>
      <c r="V478" s="323">
        <f t="shared" si="546"/>
        <v>0</v>
      </c>
      <c r="W478" s="336">
        <f t="shared" si="546"/>
        <v>0</v>
      </c>
      <c r="X478" s="323">
        <f t="shared" si="546"/>
        <v>0</v>
      </c>
      <c r="Y478" s="323">
        <f t="shared" ref="Y478:AO478" si="547">SUM(Y479)</f>
        <v>0</v>
      </c>
      <c r="Z478" s="323">
        <f t="shared" si="547"/>
        <v>0</v>
      </c>
      <c r="AA478" s="323">
        <f t="shared" si="547"/>
        <v>0</v>
      </c>
      <c r="AB478" s="323">
        <f t="shared" si="547"/>
        <v>0</v>
      </c>
      <c r="AC478" s="323">
        <f t="shared" si="547"/>
        <v>0</v>
      </c>
      <c r="AD478" s="323">
        <f t="shared" si="547"/>
        <v>0</v>
      </c>
      <c r="AE478" s="323">
        <f t="shared" si="547"/>
        <v>0</v>
      </c>
      <c r="AF478" s="323">
        <f t="shared" si="547"/>
        <v>0</v>
      </c>
      <c r="AG478" s="323">
        <f t="shared" si="547"/>
        <v>0</v>
      </c>
      <c r="AH478" s="323">
        <f t="shared" si="547"/>
        <v>0</v>
      </c>
      <c r="AI478" s="323">
        <f t="shared" si="547"/>
        <v>0</v>
      </c>
      <c r="AJ478" s="323">
        <f t="shared" si="547"/>
        <v>0</v>
      </c>
      <c r="AK478" s="323">
        <f t="shared" si="547"/>
        <v>0</v>
      </c>
      <c r="AL478" s="323">
        <f t="shared" si="547"/>
        <v>0</v>
      </c>
      <c r="AM478" s="323">
        <f t="shared" si="547"/>
        <v>0</v>
      </c>
      <c r="AN478" s="323">
        <f t="shared" si="547"/>
        <v>0</v>
      </c>
      <c r="AO478" s="336">
        <f t="shared" si="547"/>
        <v>0</v>
      </c>
      <c r="AP478" s="323">
        <f t="shared" ref="AP478:AR478" si="548">SUM(AP479)</f>
        <v>0</v>
      </c>
      <c r="AQ478" s="350">
        <f t="shared" si="548"/>
        <v>0</v>
      </c>
      <c r="AR478" s="351">
        <f t="shared" si="548"/>
        <v>0</v>
      </c>
    </row>
    <row r="479" spans="1:44">
      <c r="A479" s="308"/>
      <c r="B479" s="309"/>
      <c r="C479" s="324" t="s">
        <v>1023</v>
      </c>
      <c r="D479" s="325"/>
      <c r="E479" s="359"/>
      <c r="F479" s="359"/>
      <c r="G479" s="359"/>
      <c r="H479" s="359"/>
      <c r="I479" s="359"/>
      <c r="J479" s="359"/>
      <c r="K479" s="359"/>
      <c r="L479" s="359"/>
      <c r="M479" s="359"/>
      <c r="N479" s="359"/>
      <c r="O479" s="359"/>
      <c r="P479" s="359"/>
      <c r="Q479" s="359"/>
      <c r="R479" s="359"/>
      <c r="S479" s="359"/>
      <c r="T479" s="359"/>
      <c r="U479" s="359"/>
      <c r="V479" s="359"/>
      <c r="W479" s="337">
        <f>SUM(E479:V479)</f>
        <v>0</v>
      </c>
      <c r="X479" s="359"/>
      <c r="Y479" s="359"/>
      <c r="Z479" s="359"/>
      <c r="AA479" s="359"/>
      <c r="AB479" s="359"/>
      <c r="AC479" s="359"/>
      <c r="AD479" s="359"/>
      <c r="AE479" s="359"/>
      <c r="AF479" s="359"/>
      <c r="AG479" s="359"/>
      <c r="AH479" s="359"/>
      <c r="AI479" s="359"/>
      <c r="AJ479" s="359"/>
      <c r="AK479" s="359"/>
      <c r="AL479" s="359"/>
      <c r="AM479" s="359"/>
      <c r="AN479" s="359"/>
      <c r="AO479" s="337">
        <f>SUM(X479:AN479)</f>
        <v>0</v>
      </c>
      <c r="AP479" s="325">
        <f>+D479+W479-AO479</f>
        <v>0</v>
      </c>
      <c r="AQ479" s="360"/>
      <c r="AR479" s="352">
        <f t="shared" ref="AR479" si="549">+AP479-AQ479</f>
        <v>0</v>
      </c>
    </row>
    <row r="480" spans="1:44">
      <c r="A480" s="308"/>
      <c r="B480" s="309"/>
      <c r="C480" s="327" t="s">
        <v>1024</v>
      </c>
      <c r="D480" s="328"/>
      <c r="E480" s="328">
        <f>+E432+E434+E456+E462+E468+E478</f>
        <v>0</v>
      </c>
      <c r="F480" s="328">
        <f t="shared" ref="F480:X480" si="550">+F432+F434+F456+F462+F468+F478</f>
        <v>0</v>
      </c>
      <c r="G480" s="328">
        <f t="shared" si="550"/>
        <v>0</v>
      </c>
      <c r="H480" s="328">
        <f t="shared" si="550"/>
        <v>0</v>
      </c>
      <c r="I480" s="328">
        <f t="shared" si="550"/>
        <v>0</v>
      </c>
      <c r="J480" s="328">
        <f t="shared" si="550"/>
        <v>0</v>
      </c>
      <c r="K480" s="328">
        <f t="shared" si="550"/>
        <v>0</v>
      </c>
      <c r="L480" s="328">
        <f t="shared" si="550"/>
        <v>0</v>
      </c>
      <c r="M480" s="328">
        <f t="shared" si="550"/>
        <v>0</v>
      </c>
      <c r="N480" s="328">
        <f t="shared" si="550"/>
        <v>0</v>
      </c>
      <c r="O480" s="328">
        <f t="shared" si="550"/>
        <v>0</v>
      </c>
      <c r="P480" s="328">
        <f t="shared" si="550"/>
        <v>0</v>
      </c>
      <c r="Q480" s="328">
        <f t="shared" si="550"/>
        <v>0</v>
      </c>
      <c r="R480" s="328">
        <f t="shared" si="550"/>
        <v>0</v>
      </c>
      <c r="S480" s="328">
        <f t="shared" si="550"/>
        <v>0</v>
      </c>
      <c r="T480" s="328">
        <f t="shared" si="550"/>
        <v>0</v>
      </c>
      <c r="U480" s="328">
        <f t="shared" si="550"/>
        <v>0</v>
      </c>
      <c r="V480" s="328">
        <f t="shared" si="550"/>
        <v>0</v>
      </c>
      <c r="W480" s="338">
        <f t="shared" si="550"/>
        <v>0</v>
      </c>
      <c r="X480" s="328">
        <f t="shared" si="550"/>
        <v>0</v>
      </c>
      <c r="Y480" s="328">
        <f t="shared" ref="Y480:AO480" si="551">+Y432+Y434+Y456+Y462+Y468+Y478</f>
        <v>0</v>
      </c>
      <c r="Z480" s="328">
        <f t="shared" si="551"/>
        <v>0</v>
      </c>
      <c r="AA480" s="328">
        <f t="shared" si="551"/>
        <v>0</v>
      </c>
      <c r="AB480" s="328">
        <f t="shared" si="551"/>
        <v>0</v>
      </c>
      <c r="AC480" s="328">
        <f t="shared" si="551"/>
        <v>0</v>
      </c>
      <c r="AD480" s="328">
        <f t="shared" si="551"/>
        <v>0</v>
      </c>
      <c r="AE480" s="328">
        <f t="shared" si="551"/>
        <v>0</v>
      </c>
      <c r="AF480" s="328">
        <f t="shared" si="551"/>
        <v>0</v>
      </c>
      <c r="AG480" s="328">
        <f t="shared" si="551"/>
        <v>0</v>
      </c>
      <c r="AH480" s="328">
        <f t="shared" si="551"/>
        <v>0</v>
      </c>
      <c r="AI480" s="328">
        <f t="shared" si="551"/>
        <v>0</v>
      </c>
      <c r="AJ480" s="328">
        <f t="shared" si="551"/>
        <v>0</v>
      </c>
      <c r="AK480" s="328">
        <f t="shared" si="551"/>
        <v>0</v>
      </c>
      <c r="AL480" s="328">
        <f t="shared" si="551"/>
        <v>0</v>
      </c>
      <c r="AM480" s="328">
        <f t="shared" si="551"/>
        <v>0</v>
      </c>
      <c r="AN480" s="328">
        <f t="shared" si="551"/>
        <v>0</v>
      </c>
      <c r="AO480" s="338">
        <f t="shared" si="551"/>
        <v>0</v>
      </c>
      <c r="AP480" s="328">
        <f t="shared" ref="AP480:AR480" si="552">+AP432+AP434+AP456+AP462+AP468+AP478</f>
        <v>0</v>
      </c>
      <c r="AQ480" s="353">
        <f t="shared" si="552"/>
        <v>0</v>
      </c>
      <c r="AR480" s="328">
        <f t="shared" si="552"/>
        <v>0</v>
      </c>
    </row>
    <row r="481" spans="1:44">
      <c r="A481" s="308"/>
      <c r="B481" s="309"/>
      <c r="C481" s="329" t="s">
        <v>1025</v>
      </c>
      <c r="D481" s="330"/>
      <c r="E481" s="330"/>
      <c r="F481" s="330"/>
      <c r="G481" s="330"/>
      <c r="H481" s="330"/>
      <c r="I481" s="330"/>
      <c r="J481" s="330"/>
      <c r="K481" s="330"/>
      <c r="L481" s="330"/>
      <c r="M481" s="330"/>
      <c r="N481" s="330"/>
      <c r="O481" s="330"/>
      <c r="P481" s="330"/>
      <c r="Q481" s="330"/>
      <c r="R481" s="330"/>
      <c r="S481" s="330"/>
      <c r="T481" s="330"/>
      <c r="U481" s="330"/>
      <c r="V481" s="330"/>
      <c r="W481" s="330"/>
      <c r="X481" s="330"/>
      <c r="Y481" s="330"/>
      <c r="Z481" s="330"/>
      <c r="AA481" s="330"/>
      <c r="AB481" s="330"/>
      <c r="AC481" s="330"/>
      <c r="AD481" s="330"/>
      <c r="AE481" s="330"/>
      <c r="AF481" s="330"/>
      <c r="AG481" s="330"/>
      <c r="AH481" s="330"/>
      <c r="AI481" s="330"/>
      <c r="AJ481" s="330"/>
      <c r="AK481" s="330"/>
      <c r="AL481" s="330"/>
      <c r="AM481" s="330"/>
      <c r="AN481" s="330"/>
      <c r="AO481" s="330"/>
      <c r="AP481" s="330"/>
      <c r="AQ481" s="330"/>
      <c r="AR481" s="354"/>
    </row>
    <row r="482" spans="1:44">
      <c r="A482" s="308"/>
      <c r="B482" s="309"/>
      <c r="C482" s="324" t="s">
        <v>1026</v>
      </c>
      <c r="D482" s="325"/>
      <c r="E482" s="359"/>
      <c r="F482" s="359"/>
      <c r="G482" s="359"/>
      <c r="H482" s="359"/>
      <c r="I482" s="359"/>
      <c r="J482" s="359"/>
      <c r="K482" s="359"/>
      <c r="L482" s="359"/>
      <c r="M482" s="359"/>
      <c r="N482" s="359"/>
      <c r="O482" s="359"/>
      <c r="P482" s="359"/>
      <c r="Q482" s="359"/>
      <c r="R482" s="359"/>
      <c r="S482" s="359"/>
      <c r="T482" s="359"/>
      <c r="U482" s="359"/>
      <c r="V482" s="359"/>
      <c r="W482" s="337">
        <f>SUM(E482:V482)</f>
        <v>0</v>
      </c>
      <c r="X482" s="359"/>
      <c r="Y482" s="359"/>
      <c r="Z482" s="359"/>
      <c r="AA482" s="359"/>
      <c r="AB482" s="359"/>
      <c r="AC482" s="359"/>
      <c r="AD482" s="359"/>
      <c r="AE482" s="359"/>
      <c r="AF482" s="359"/>
      <c r="AG482" s="359"/>
      <c r="AH482" s="359"/>
      <c r="AI482" s="359"/>
      <c r="AJ482" s="359"/>
      <c r="AK482" s="359"/>
      <c r="AL482" s="359"/>
      <c r="AM482" s="359"/>
      <c r="AN482" s="359"/>
      <c r="AO482" s="337">
        <f>SUM(X482:AN482)</f>
        <v>0</v>
      </c>
      <c r="AP482" s="325">
        <f>+D482+W482-AO482</f>
        <v>0</v>
      </c>
      <c r="AQ482" s="360"/>
      <c r="AR482" s="352">
        <f t="shared" ref="AR482:AR485" si="553">+AP482-AQ482</f>
        <v>0</v>
      </c>
    </row>
    <row r="483" spans="1:44">
      <c r="A483" s="308"/>
      <c r="B483" s="309"/>
      <c r="C483" s="324" t="s">
        <v>1027</v>
      </c>
      <c r="D483" s="325"/>
      <c r="E483" s="359"/>
      <c r="F483" s="359"/>
      <c r="G483" s="359"/>
      <c r="H483" s="359"/>
      <c r="I483" s="359"/>
      <c r="J483" s="359"/>
      <c r="K483" s="359"/>
      <c r="L483" s="359"/>
      <c r="M483" s="359"/>
      <c r="N483" s="359"/>
      <c r="O483" s="359"/>
      <c r="P483" s="359"/>
      <c r="Q483" s="359"/>
      <c r="R483" s="359"/>
      <c r="S483" s="359"/>
      <c r="T483" s="359"/>
      <c r="U483" s="359"/>
      <c r="V483" s="359"/>
      <c r="W483" s="337">
        <f>SUM(E483:V483)</f>
        <v>0</v>
      </c>
      <c r="X483" s="359"/>
      <c r="Y483" s="359"/>
      <c r="Z483" s="359"/>
      <c r="AA483" s="359"/>
      <c r="AB483" s="359"/>
      <c r="AC483" s="359"/>
      <c r="AD483" s="359"/>
      <c r="AE483" s="359"/>
      <c r="AF483" s="359"/>
      <c r="AG483" s="359"/>
      <c r="AH483" s="359"/>
      <c r="AI483" s="359"/>
      <c r="AJ483" s="359"/>
      <c r="AK483" s="359"/>
      <c r="AL483" s="359"/>
      <c r="AM483" s="359"/>
      <c r="AN483" s="359"/>
      <c r="AO483" s="337">
        <f t="shared" ref="AO483:AO485" si="554">SUM(X483:AN483)</f>
        <v>0</v>
      </c>
      <c r="AP483" s="325">
        <f>+D483+W483-AO483</f>
        <v>0</v>
      </c>
      <c r="AQ483" s="360"/>
      <c r="AR483" s="352">
        <f t="shared" si="553"/>
        <v>0</v>
      </c>
    </row>
    <row r="484" spans="1:44">
      <c r="A484" s="308"/>
      <c r="B484" s="309"/>
      <c r="C484" s="324" t="s">
        <v>1028</v>
      </c>
      <c r="D484" s="325"/>
      <c r="E484" s="359"/>
      <c r="F484" s="359"/>
      <c r="G484" s="359"/>
      <c r="H484" s="359"/>
      <c r="I484" s="359"/>
      <c r="J484" s="359"/>
      <c r="K484" s="359"/>
      <c r="L484" s="359"/>
      <c r="M484" s="359"/>
      <c r="N484" s="359"/>
      <c r="O484" s="359"/>
      <c r="P484" s="359"/>
      <c r="Q484" s="359"/>
      <c r="R484" s="359"/>
      <c r="S484" s="359"/>
      <c r="T484" s="359"/>
      <c r="U484" s="359"/>
      <c r="V484" s="359"/>
      <c r="W484" s="337">
        <f>SUM(E484:V484)</f>
        <v>0</v>
      </c>
      <c r="X484" s="359"/>
      <c r="Y484" s="359"/>
      <c r="Z484" s="359"/>
      <c r="AA484" s="359"/>
      <c r="AB484" s="359"/>
      <c r="AC484" s="359"/>
      <c r="AD484" s="359"/>
      <c r="AE484" s="359"/>
      <c r="AF484" s="359"/>
      <c r="AG484" s="359"/>
      <c r="AH484" s="359"/>
      <c r="AI484" s="359"/>
      <c r="AJ484" s="359"/>
      <c r="AK484" s="359"/>
      <c r="AL484" s="359"/>
      <c r="AM484" s="359"/>
      <c r="AN484" s="359"/>
      <c r="AO484" s="337">
        <f t="shared" si="554"/>
        <v>0</v>
      </c>
      <c r="AP484" s="325">
        <f>+D484+W484-AO484</f>
        <v>0</v>
      </c>
      <c r="AQ484" s="360"/>
      <c r="AR484" s="352">
        <f t="shared" si="553"/>
        <v>0</v>
      </c>
    </row>
    <row r="485" spans="1:44">
      <c r="A485" s="308"/>
      <c r="B485" s="309"/>
      <c r="C485" s="324" t="s">
        <v>1029</v>
      </c>
      <c r="D485" s="325"/>
      <c r="E485" s="359"/>
      <c r="F485" s="359"/>
      <c r="G485" s="359"/>
      <c r="H485" s="359"/>
      <c r="I485" s="359"/>
      <c r="J485" s="359"/>
      <c r="K485" s="359"/>
      <c r="L485" s="359"/>
      <c r="M485" s="359"/>
      <c r="N485" s="359"/>
      <c r="O485" s="359"/>
      <c r="P485" s="359"/>
      <c r="Q485" s="359"/>
      <c r="R485" s="359"/>
      <c r="S485" s="359"/>
      <c r="T485" s="359"/>
      <c r="U485" s="359"/>
      <c r="V485" s="359"/>
      <c r="W485" s="337">
        <f>SUM(E485:V485)</f>
        <v>0</v>
      </c>
      <c r="X485" s="359"/>
      <c r="Y485" s="359"/>
      <c r="Z485" s="359"/>
      <c r="AA485" s="359"/>
      <c r="AB485" s="359"/>
      <c r="AC485" s="359"/>
      <c r="AD485" s="359"/>
      <c r="AE485" s="359"/>
      <c r="AF485" s="359"/>
      <c r="AG485" s="359"/>
      <c r="AH485" s="359"/>
      <c r="AI485" s="359"/>
      <c r="AJ485" s="359"/>
      <c r="AK485" s="359"/>
      <c r="AL485" s="359"/>
      <c r="AM485" s="359"/>
      <c r="AN485" s="359"/>
      <c r="AO485" s="337">
        <f t="shared" si="554"/>
        <v>0</v>
      </c>
      <c r="AP485" s="325">
        <f>+D485+W485-AO485</f>
        <v>0</v>
      </c>
      <c r="AQ485" s="360"/>
      <c r="AR485" s="352">
        <f t="shared" si="553"/>
        <v>0</v>
      </c>
    </row>
    <row r="486" spans="1:44">
      <c r="A486" s="308"/>
      <c r="B486" s="309"/>
      <c r="C486" s="327" t="s">
        <v>1030</v>
      </c>
      <c r="D486" s="328"/>
      <c r="E486" s="328">
        <f t="shared" ref="E486:U486" si="555">SUM(E482:E485)</f>
        <v>0</v>
      </c>
      <c r="F486" s="328">
        <f t="shared" si="555"/>
        <v>0</v>
      </c>
      <c r="G486" s="328">
        <f t="shared" si="555"/>
        <v>0</v>
      </c>
      <c r="H486" s="328">
        <f t="shared" si="555"/>
        <v>0</v>
      </c>
      <c r="I486" s="328">
        <f t="shared" si="555"/>
        <v>0</v>
      </c>
      <c r="J486" s="328">
        <f t="shared" si="555"/>
        <v>0</v>
      </c>
      <c r="K486" s="328">
        <f t="shared" si="555"/>
        <v>0</v>
      </c>
      <c r="L486" s="328">
        <f t="shared" si="555"/>
        <v>0</v>
      </c>
      <c r="M486" s="328">
        <f t="shared" si="555"/>
        <v>0</v>
      </c>
      <c r="N486" s="328">
        <f t="shared" si="555"/>
        <v>0</v>
      </c>
      <c r="O486" s="328">
        <f t="shared" si="555"/>
        <v>0</v>
      </c>
      <c r="P486" s="328">
        <f t="shared" si="555"/>
        <v>0</v>
      </c>
      <c r="Q486" s="328">
        <f t="shared" si="555"/>
        <v>0</v>
      </c>
      <c r="R486" s="328">
        <f t="shared" si="555"/>
        <v>0</v>
      </c>
      <c r="S486" s="328">
        <f t="shared" si="555"/>
        <v>0</v>
      </c>
      <c r="T486" s="328">
        <f t="shared" si="555"/>
        <v>0</v>
      </c>
      <c r="U486" s="328">
        <f t="shared" si="555"/>
        <v>0</v>
      </c>
      <c r="V486" s="328">
        <f t="shared" ref="V486:X486" si="556">SUM(V482:V485)</f>
        <v>0</v>
      </c>
      <c r="W486" s="338">
        <f t="shared" si="556"/>
        <v>0</v>
      </c>
      <c r="X486" s="328">
        <f t="shared" si="556"/>
        <v>0</v>
      </c>
      <c r="Y486" s="328">
        <f t="shared" ref="Y486:AO486" si="557">SUM(Y482:Y485)</f>
        <v>0</v>
      </c>
      <c r="Z486" s="328">
        <f t="shared" si="557"/>
        <v>0</v>
      </c>
      <c r="AA486" s="328">
        <f t="shared" si="557"/>
        <v>0</v>
      </c>
      <c r="AB486" s="328">
        <f t="shared" si="557"/>
        <v>0</v>
      </c>
      <c r="AC486" s="328">
        <f t="shared" si="557"/>
        <v>0</v>
      </c>
      <c r="AD486" s="328">
        <f t="shared" si="557"/>
        <v>0</v>
      </c>
      <c r="AE486" s="328">
        <f t="shared" si="557"/>
        <v>0</v>
      </c>
      <c r="AF486" s="328">
        <f t="shared" si="557"/>
        <v>0</v>
      </c>
      <c r="AG486" s="328">
        <f t="shared" si="557"/>
        <v>0</v>
      </c>
      <c r="AH486" s="328">
        <f t="shared" si="557"/>
        <v>0</v>
      </c>
      <c r="AI486" s="328">
        <f t="shared" si="557"/>
        <v>0</v>
      </c>
      <c r="AJ486" s="328">
        <f t="shared" si="557"/>
        <v>0</v>
      </c>
      <c r="AK486" s="328">
        <f t="shared" si="557"/>
        <v>0</v>
      </c>
      <c r="AL486" s="328">
        <f t="shared" si="557"/>
        <v>0</v>
      </c>
      <c r="AM486" s="328">
        <f t="shared" si="557"/>
        <v>0</v>
      </c>
      <c r="AN486" s="328">
        <f t="shared" si="557"/>
        <v>0</v>
      </c>
      <c r="AO486" s="338">
        <f t="shared" si="557"/>
        <v>0</v>
      </c>
      <c r="AP486" s="328">
        <f t="shared" ref="AP486:AR486" si="558">SUM(AP482:AP485)</f>
        <v>0</v>
      </c>
      <c r="AQ486" s="353">
        <f t="shared" si="558"/>
        <v>0</v>
      </c>
      <c r="AR486" s="328">
        <f t="shared" si="558"/>
        <v>0</v>
      </c>
    </row>
    <row r="487" spans="1:44">
      <c r="A487" s="308"/>
      <c r="B487" s="309"/>
      <c r="C487" s="331" t="s">
        <v>1031</v>
      </c>
      <c r="D487" s="332"/>
      <c r="E487" s="332">
        <f>+E480+E486</f>
        <v>0</v>
      </c>
      <c r="F487" s="332">
        <f t="shared" ref="F487:V487" si="559">+F480+F486</f>
        <v>0</v>
      </c>
      <c r="G487" s="332">
        <f t="shared" si="559"/>
        <v>0</v>
      </c>
      <c r="H487" s="332">
        <f t="shared" si="559"/>
        <v>0</v>
      </c>
      <c r="I487" s="332">
        <f t="shared" si="559"/>
        <v>0</v>
      </c>
      <c r="J487" s="332">
        <f t="shared" si="559"/>
        <v>0</v>
      </c>
      <c r="K487" s="332">
        <f t="shared" si="559"/>
        <v>0</v>
      </c>
      <c r="L487" s="332">
        <f t="shared" si="559"/>
        <v>0</v>
      </c>
      <c r="M487" s="332">
        <f t="shared" si="559"/>
        <v>0</v>
      </c>
      <c r="N487" s="332">
        <f t="shared" si="559"/>
        <v>0</v>
      </c>
      <c r="O487" s="332">
        <f t="shared" si="559"/>
        <v>0</v>
      </c>
      <c r="P487" s="332">
        <f t="shared" si="559"/>
        <v>0</v>
      </c>
      <c r="Q487" s="332">
        <f t="shared" si="559"/>
        <v>0</v>
      </c>
      <c r="R487" s="332">
        <f t="shared" si="559"/>
        <v>0</v>
      </c>
      <c r="S487" s="332">
        <f t="shared" si="559"/>
        <v>0</v>
      </c>
      <c r="T487" s="332">
        <f t="shared" si="559"/>
        <v>0</v>
      </c>
      <c r="U487" s="332">
        <f t="shared" si="559"/>
        <v>0</v>
      </c>
      <c r="V487" s="332">
        <f t="shared" si="559"/>
        <v>0</v>
      </c>
      <c r="W487" s="339">
        <f t="shared" ref="W487:X487" si="560">+W480+W486</f>
        <v>0</v>
      </c>
      <c r="X487" s="332">
        <f t="shared" si="560"/>
        <v>0</v>
      </c>
      <c r="Y487" s="332">
        <f t="shared" ref="Y487:AO487" si="561">+Y480+Y486</f>
        <v>0</v>
      </c>
      <c r="Z487" s="332">
        <f t="shared" si="561"/>
        <v>0</v>
      </c>
      <c r="AA487" s="332">
        <f t="shared" si="561"/>
        <v>0</v>
      </c>
      <c r="AB487" s="332">
        <f t="shared" si="561"/>
        <v>0</v>
      </c>
      <c r="AC487" s="332">
        <f t="shared" si="561"/>
        <v>0</v>
      </c>
      <c r="AD487" s="332">
        <f t="shared" si="561"/>
        <v>0</v>
      </c>
      <c r="AE487" s="332">
        <f t="shared" si="561"/>
        <v>0</v>
      </c>
      <c r="AF487" s="332">
        <f t="shared" si="561"/>
        <v>0</v>
      </c>
      <c r="AG487" s="332">
        <f t="shared" si="561"/>
        <v>0</v>
      </c>
      <c r="AH487" s="332">
        <f t="shared" si="561"/>
        <v>0</v>
      </c>
      <c r="AI487" s="332">
        <f t="shared" si="561"/>
        <v>0</v>
      </c>
      <c r="AJ487" s="332">
        <f t="shared" si="561"/>
        <v>0</v>
      </c>
      <c r="AK487" s="332">
        <f t="shared" si="561"/>
        <v>0</v>
      </c>
      <c r="AL487" s="332">
        <f t="shared" si="561"/>
        <v>0</v>
      </c>
      <c r="AM487" s="332">
        <f t="shared" si="561"/>
        <v>0</v>
      </c>
      <c r="AN487" s="332">
        <f t="shared" si="561"/>
        <v>0</v>
      </c>
      <c r="AO487" s="339">
        <f t="shared" si="561"/>
        <v>0</v>
      </c>
      <c r="AP487" s="332">
        <f t="shared" ref="AP487:AR487" si="562">+AP480+AP486</f>
        <v>0</v>
      </c>
      <c r="AQ487" s="355">
        <f t="shared" si="562"/>
        <v>0</v>
      </c>
      <c r="AR487" s="332">
        <f t="shared" si="562"/>
        <v>0</v>
      </c>
    </row>
    <row r="488" spans="1:44">
      <c r="A488" s="308"/>
      <c r="B488" s="309"/>
      <c r="C488" s="320" t="s">
        <v>1032</v>
      </c>
      <c r="D488" s="321"/>
      <c r="E488" s="321"/>
      <c r="F488" s="321"/>
      <c r="G488" s="321"/>
      <c r="H488" s="321"/>
      <c r="I488" s="321"/>
      <c r="J488" s="321"/>
      <c r="K488" s="321"/>
      <c r="L488" s="321"/>
      <c r="M488" s="321"/>
      <c r="N488" s="321"/>
      <c r="O488" s="321"/>
      <c r="P488" s="321"/>
      <c r="Q488" s="321"/>
      <c r="R488" s="321"/>
      <c r="S488" s="321"/>
      <c r="T488" s="321"/>
      <c r="U488" s="321"/>
      <c r="V488" s="321"/>
      <c r="W488" s="321"/>
      <c r="X488" s="321"/>
      <c r="Y488" s="321"/>
      <c r="Z488" s="321"/>
      <c r="AA488" s="321"/>
      <c r="AB488" s="321"/>
      <c r="AC488" s="321"/>
      <c r="AD488" s="321"/>
      <c r="AE488" s="321"/>
      <c r="AF488" s="321"/>
      <c r="AG488" s="321"/>
      <c r="AH488" s="321"/>
      <c r="AI488" s="321"/>
      <c r="AJ488" s="321"/>
      <c r="AK488" s="321"/>
      <c r="AL488" s="321"/>
      <c r="AM488" s="321"/>
      <c r="AN488" s="321"/>
      <c r="AO488" s="321"/>
      <c r="AP488" s="321"/>
      <c r="AQ488" s="321"/>
      <c r="AR488" s="349"/>
    </row>
    <row r="489" spans="1:44">
      <c r="A489" s="308"/>
      <c r="B489" s="309"/>
      <c r="C489" s="324" t="s">
        <v>1033</v>
      </c>
      <c r="D489" s="325"/>
      <c r="E489" s="359"/>
      <c r="F489" s="359"/>
      <c r="G489" s="359"/>
      <c r="H489" s="359"/>
      <c r="I489" s="359"/>
      <c r="J489" s="359"/>
      <c r="K489" s="359"/>
      <c r="L489" s="359"/>
      <c r="M489" s="359"/>
      <c r="N489" s="359"/>
      <c r="O489" s="359"/>
      <c r="P489" s="359"/>
      <c r="Q489" s="359"/>
      <c r="R489" s="359"/>
      <c r="S489" s="359"/>
      <c r="T489" s="359"/>
      <c r="U489" s="359"/>
      <c r="V489" s="359"/>
      <c r="W489" s="337">
        <f>SUM(E489:V489)</f>
        <v>0</v>
      </c>
      <c r="X489" s="359"/>
      <c r="Y489" s="359"/>
      <c r="Z489" s="359"/>
      <c r="AA489" s="359"/>
      <c r="AB489" s="359"/>
      <c r="AC489" s="359"/>
      <c r="AD489" s="359"/>
      <c r="AE489" s="359"/>
      <c r="AF489" s="359"/>
      <c r="AG489" s="359"/>
      <c r="AH489" s="359"/>
      <c r="AI489" s="359"/>
      <c r="AJ489" s="359"/>
      <c r="AK489" s="359"/>
      <c r="AL489" s="359"/>
      <c r="AM489" s="359"/>
      <c r="AN489" s="359"/>
      <c r="AO489" s="337">
        <f>SUM(X489:AN489)</f>
        <v>0</v>
      </c>
      <c r="AP489" s="325">
        <f>+D489+W489-AO489</f>
        <v>0</v>
      </c>
      <c r="AQ489" s="360"/>
      <c r="AR489" s="352">
        <f t="shared" ref="AR489:AR492" si="563">+AP489-AQ489</f>
        <v>0</v>
      </c>
    </row>
    <row r="490" spans="1:44">
      <c r="A490" s="308"/>
      <c r="B490" s="309"/>
      <c r="C490" s="324" t="s">
        <v>898</v>
      </c>
      <c r="D490" s="325"/>
      <c r="E490" s="359"/>
      <c r="F490" s="359"/>
      <c r="G490" s="359"/>
      <c r="H490" s="359"/>
      <c r="I490" s="359"/>
      <c r="J490" s="359"/>
      <c r="K490" s="359"/>
      <c r="L490" s="359"/>
      <c r="M490" s="359"/>
      <c r="N490" s="359"/>
      <c r="O490" s="359"/>
      <c r="P490" s="359"/>
      <c r="Q490" s="359"/>
      <c r="R490" s="359"/>
      <c r="S490" s="359"/>
      <c r="T490" s="359"/>
      <c r="U490" s="359"/>
      <c r="V490" s="359"/>
      <c r="W490" s="337">
        <f t="shared" ref="W490:W492" si="564">SUM(E490:V490)</f>
        <v>0</v>
      </c>
      <c r="X490" s="359"/>
      <c r="Y490" s="359"/>
      <c r="Z490" s="359"/>
      <c r="AA490" s="359"/>
      <c r="AB490" s="359"/>
      <c r="AC490" s="359"/>
      <c r="AD490" s="359"/>
      <c r="AE490" s="359"/>
      <c r="AF490" s="359"/>
      <c r="AG490" s="359"/>
      <c r="AH490" s="359"/>
      <c r="AI490" s="359"/>
      <c r="AJ490" s="359"/>
      <c r="AK490" s="359"/>
      <c r="AL490" s="359"/>
      <c r="AM490" s="359"/>
      <c r="AN490" s="359"/>
      <c r="AO490" s="337">
        <f t="shared" ref="AO490:AO492" si="565">SUM(X490:AN490)</f>
        <v>0</v>
      </c>
      <c r="AP490" s="325">
        <f>+D490+W490-AO490</f>
        <v>0</v>
      </c>
      <c r="AQ490" s="360"/>
      <c r="AR490" s="352">
        <f t="shared" si="563"/>
        <v>0</v>
      </c>
    </row>
    <row r="491" spans="1:44">
      <c r="A491" s="308"/>
      <c r="B491" s="309"/>
      <c r="C491" s="324" t="s">
        <v>1034</v>
      </c>
      <c r="D491" s="325"/>
      <c r="E491" s="359"/>
      <c r="F491" s="359"/>
      <c r="G491" s="359"/>
      <c r="H491" s="359"/>
      <c r="I491" s="359"/>
      <c r="J491" s="359"/>
      <c r="K491" s="359"/>
      <c r="L491" s="359"/>
      <c r="M491" s="359"/>
      <c r="N491" s="359"/>
      <c r="O491" s="359"/>
      <c r="P491" s="359"/>
      <c r="Q491" s="359"/>
      <c r="R491" s="359"/>
      <c r="S491" s="359"/>
      <c r="T491" s="359"/>
      <c r="U491" s="359"/>
      <c r="V491" s="359"/>
      <c r="W491" s="337">
        <f t="shared" si="564"/>
        <v>0</v>
      </c>
      <c r="X491" s="359"/>
      <c r="Y491" s="359"/>
      <c r="Z491" s="359"/>
      <c r="AA491" s="359"/>
      <c r="AB491" s="359"/>
      <c r="AC491" s="359"/>
      <c r="AD491" s="359"/>
      <c r="AE491" s="359"/>
      <c r="AF491" s="359"/>
      <c r="AG491" s="359"/>
      <c r="AH491" s="359"/>
      <c r="AI491" s="359"/>
      <c r="AJ491" s="359"/>
      <c r="AK491" s="359"/>
      <c r="AL491" s="359"/>
      <c r="AM491" s="359"/>
      <c r="AN491" s="359"/>
      <c r="AO491" s="337">
        <f t="shared" si="565"/>
        <v>0</v>
      </c>
      <c r="AP491" s="325">
        <f>+D491+W491-AO491</f>
        <v>0</v>
      </c>
      <c r="AQ491" s="360"/>
      <c r="AR491" s="352">
        <f t="shared" si="563"/>
        <v>0</v>
      </c>
    </row>
    <row r="492" spans="1:44">
      <c r="A492" s="308"/>
      <c r="B492" s="309"/>
      <c r="C492" s="324" t="s">
        <v>1035</v>
      </c>
      <c r="D492" s="325"/>
      <c r="E492" s="359"/>
      <c r="F492" s="359"/>
      <c r="G492" s="359"/>
      <c r="H492" s="359"/>
      <c r="I492" s="359"/>
      <c r="J492" s="359"/>
      <c r="K492" s="359"/>
      <c r="L492" s="359"/>
      <c r="M492" s="359"/>
      <c r="N492" s="359"/>
      <c r="O492" s="359"/>
      <c r="P492" s="359"/>
      <c r="Q492" s="359"/>
      <c r="R492" s="359"/>
      <c r="S492" s="359"/>
      <c r="T492" s="359"/>
      <c r="U492" s="359"/>
      <c r="V492" s="359"/>
      <c r="W492" s="337">
        <f t="shared" si="564"/>
        <v>0</v>
      </c>
      <c r="X492" s="359"/>
      <c r="Y492" s="359"/>
      <c r="Z492" s="359"/>
      <c r="AA492" s="359"/>
      <c r="AB492" s="359"/>
      <c r="AC492" s="359"/>
      <c r="AD492" s="359"/>
      <c r="AE492" s="359"/>
      <c r="AF492" s="359"/>
      <c r="AG492" s="359"/>
      <c r="AH492" s="359"/>
      <c r="AI492" s="359"/>
      <c r="AJ492" s="359"/>
      <c r="AK492" s="359"/>
      <c r="AL492" s="359"/>
      <c r="AM492" s="359"/>
      <c r="AN492" s="359"/>
      <c r="AO492" s="337">
        <f t="shared" si="565"/>
        <v>0</v>
      </c>
      <c r="AP492" s="325">
        <f>+D492+W492-AO492</f>
        <v>0</v>
      </c>
      <c r="AQ492" s="360"/>
      <c r="AR492" s="352">
        <f t="shared" si="563"/>
        <v>0</v>
      </c>
    </row>
    <row r="493" spans="1:44">
      <c r="A493" s="308"/>
      <c r="B493" s="309"/>
      <c r="C493" s="327" t="s">
        <v>1036</v>
      </c>
      <c r="D493" s="328"/>
      <c r="E493" s="328">
        <f>SUM(E489:E492)</f>
        <v>0</v>
      </c>
      <c r="F493" s="328">
        <f t="shared" ref="F493:W493" si="566">SUM(F489:F492)</f>
        <v>0</v>
      </c>
      <c r="G493" s="328">
        <f t="shared" si="566"/>
        <v>0</v>
      </c>
      <c r="H493" s="328">
        <f t="shared" si="566"/>
        <v>0</v>
      </c>
      <c r="I493" s="328">
        <f t="shared" si="566"/>
        <v>0</v>
      </c>
      <c r="J493" s="328">
        <f t="shared" si="566"/>
        <v>0</v>
      </c>
      <c r="K493" s="328">
        <f t="shared" si="566"/>
        <v>0</v>
      </c>
      <c r="L493" s="328">
        <f t="shared" si="566"/>
        <v>0</v>
      </c>
      <c r="M493" s="328">
        <f t="shared" si="566"/>
        <v>0</v>
      </c>
      <c r="N493" s="328">
        <f t="shared" si="566"/>
        <v>0</v>
      </c>
      <c r="O493" s="328">
        <f t="shared" si="566"/>
        <v>0</v>
      </c>
      <c r="P493" s="328">
        <f t="shared" si="566"/>
        <v>0</v>
      </c>
      <c r="Q493" s="328">
        <f t="shared" si="566"/>
        <v>0</v>
      </c>
      <c r="R493" s="328">
        <f t="shared" si="566"/>
        <v>0</v>
      </c>
      <c r="S493" s="328">
        <f t="shared" si="566"/>
        <v>0</v>
      </c>
      <c r="T493" s="328">
        <f t="shared" si="566"/>
        <v>0</v>
      </c>
      <c r="U493" s="328">
        <f t="shared" si="566"/>
        <v>0</v>
      </c>
      <c r="V493" s="328">
        <f t="shared" si="566"/>
        <v>0</v>
      </c>
      <c r="W493" s="338">
        <f t="shared" si="566"/>
        <v>0</v>
      </c>
      <c r="X493" s="328">
        <f t="shared" ref="X493:AP493" si="567">SUM(X489:X492)</f>
        <v>0</v>
      </c>
      <c r="Y493" s="328">
        <f t="shared" si="567"/>
        <v>0</v>
      </c>
      <c r="Z493" s="328">
        <f t="shared" si="567"/>
        <v>0</v>
      </c>
      <c r="AA493" s="328">
        <f t="shared" si="567"/>
        <v>0</v>
      </c>
      <c r="AB493" s="328">
        <f t="shared" si="567"/>
        <v>0</v>
      </c>
      <c r="AC493" s="328">
        <f t="shared" si="567"/>
        <v>0</v>
      </c>
      <c r="AD493" s="328">
        <f t="shared" si="567"/>
        <v>0</v>
      </c>
      <c r="AE493" s="328">
        <f t="shared" si="567"/>
        <v>0</v>
      </c>
      <c r="AF493" s="328">
        <f t="shared" si="567"/>
        <v>0</v>
      </c>
      <c r="AG493" s="328">
        <f t="shared" si="567"/>
        <v>0</v>
      </c>
      <c r="AH493" s="328">
        <f t="shared" si="567"/>
        <v>0</v>
      </c>
      <c r="AI493" s="328">
        <f t="shared" si="567"/>
        <v>0</v>
      </c>
      <c r="AJ493" s="328">
        <f t="shared" si="567"/>
        <v>0</v>
      </c>
      <c r="AK493" s="328">
        <f t="shared" si="567"/>
        <v>0</v>
      </c>
      <c r="AL493" s="328">
        <f t="shared" si="567"/>
        <v>0</v>
      </c>
      <c r="AM493" s="328">
        <f t="shared" si="567"/>
        <v>0</v>
      </c>
      <c r="AN493" s="328">
        <f t="shared" si="567"/>
        <v>0</v>
      </c>
      <c r="AO493" s="338">
        <f t="shared" si="567"/>
        <v>0</v>
      </c>
      <c r="AP493" s="328">
        <f t="shared" si="567"/>
        <v>0</v>
      </c>
      <c r="AQ493" s="353">
        <f t="shared" ref="AQ493:AR493" si="568">SUM(AQ489:AQ492)</f>
        <v>0</v>
      </c>
      <c r="AR493" s="328">
        <f t="shared" si="568"/>
        <v>0</v>
      </c>
    </row>
    <row r="494" spans="1:44">
      <c r="A494" s="308"/>
      <c r="B494" s="309"/>
      <c r="C494" s="324" t="s">
        <v>1037</v>
      </c>
      <c r="D494" s="325"/>
      <c r="E494" s="359"/>
      <c r="F494" s="359"/>
      <c r="G494" s="359"/>
      <c r="H494" s="359"/>
      <c r="I494" s="359"/>
      <c r="J494" s="359"/>
      <c r="K494" s="359"/>
      <c r="L494" s="359"/>
      <c r="M494" s="359"/>
      <c r="N494" s="359"/>
      <c r="O494" s="359"/>
      <c r="P494" s="359"/>
      <c r="Q494" s="359"/>
      <c r="R494" s="359"/>
      <c r="S494" s="359"/>
      <c r="T494" s="359"/>
      <c r="U494" s="359"/>
      <c r="V494" s="359"/>
      <c r="W494" s="337">
        <f>SUM(E494:V494)</f>
        <v>0</v>
      </c>
      <c r="X494" s="359"/>
      <c r="Y494" s="359"/>
      <c r="Z494" s="359"/>
      <c r="AA494" s="359"/>
      <c r="AB494" s="359"/>
      <c r="AC494" s="359"/>
      <c r="AD494" s="359"/>
      <c r="AE494" s="359"/>
      <c r="AF494" s="359"/>
      <c r="AG494" s="359"/>
      <c r="AH494" s="359"/>
      <c r="AI494" s="359"/>
      <c r="AJ494" s="359"/>
      <c r="AK494" s="359"/>
      <c r="AL494" s="359"/>
      <c r="AM494" s="359"/>
      <c r="AN494" s="359"/>
      <c r="AO494" s="337">
        <f>SUM(X494:AN494)</f>
        <v>0</v>
      </c>
      <c r="AP494" s="325">
        <f>+D494+W494-AO494</f>
        <v>0</v>
      </c>
      <c r="AQ494" s="360"/>
      <c r="AR494" s="352">
        <f t="shared" ref="AR494:AR495" si="569">+AP494-AQ494</f>
        <v>0</v>
      </c>
    </row>
    <row r="495" spans="1:44">
      <c r="A495" s="308"/>
      <c r="B495" s="309"/>
      <c r="C495" s="324" t="s">
        <v>1038</v>
      </c>
      <c r="D495" s="325"/>
      <c r="E495" s="359"/>
      <c r="F495" s="359"/>
      <c r="G495" s="359"/>
      <c r="H495" s="359"/>
      <c r="I495" s="359"/>
      <c r="J495" s="359"/>
      <c r="K495" s="359"/>
      <c r="L495" s="359"/>
      <c r="M495" s="359"/>
      <c r="N495" s="359"/>
      <c r="O495" s="359"/>
      <c r="P495" s="359"/>
      <c r="Q495" s="359"/>
      <c r="R495" s="359"/>
      <c r="S495" s="359"/>
      <c r="T495" s="359"/>
      <c r="U495" s="359"/>
      <c r="V495" s="359"/>
      <c r="W495" s="337">
        <f>SUM(E495:V495)</f>
        <v>0</v>
      </c>
      <c r="X495" s="359"/>
      <c r="Y495" s="359"/>
      <c r="Z495" s="359"/>
      <c r="AA495" s="359"/>
      <c r="AB495" s="359"/>
      <c r="AC495" s="359"/>
      <c r="AD495" s="359"/>
      <c r="AE495" s="359"/>
      <c r="AF495" s="359"/>
      <c r="AG495" s="359"/>
      <c r="AH495" s="359"/>
      <c r="AI495" s="359"/>
      <c r="AJ495" s="359"/>
      <c r="AK495" s="359"/>
      <c r="AL495" s="359"/>
      <c r="AM495" s="359"/>
      <c r="AN495" s="359"/>
      <c r="AO495" s="337">
        <f>SUM(X495:AN495)</f>
        <v>0</v>
      </c>
      <c r="AP495" s="325">
        <f>+D495+W495-AO495</f>
        <v>0</v>
      </c>
      <c r="AQ495" s="360"/>
      <c r="AR495" s="352">
        <f t="shared" si="569"/>
        <v>0</v>
      </c>
    </row>
    <row r="496" spans="1:44">
      <c r="A496" s="308"/>
      <c r="B496" s="309"/>
      <c r="C496" s="356" t="s">
        <v>1039</v>
      </c>
      <c r="D496" s="328"/>
      <c r="E496" s="328">
        <f>SUM(E494:E495)</f>
        <v>0</v>
      </c>
      <c r="F496" s="328">
        <f t="shared" ref="F496:W496" si="570">SUM(F494:F495)</f>
        <v>0</v>
      </c>
      <c r="G496" s="328">
        <f t="shared" si="570"/>
        <v>0</v>
      </c>
      <c r="H496" s="328">
        <f t="shared" si="570"/>
        <v>0</v>
      </c>
      <c r="I496" s="328">
        <f t="shared" si="570"/>
        <v>0</v>
      </c>
      <c r="J496" s="328">
        <f t="shared" si="570"/>
        <v>0</v>
      </c>
      <c r="K496" s="328">
        <f t="shared" si="570"/>
        <v>0</v>
      </c>
      <c r="L496" s="328">
        <f t="shared" si="570"/>
        <v>0</v>
      </c>
      <c r="M496" s="328">
        <f t="shared" si="570"/>
        <v>0</v>
      </c>
      <c r="N496" s="328">
        <f t="shared" si="570"/>
        <v>0</v>
      </c>
      <c r="O496" s="328">
        <f t="shared" si="570"/>
        <v>0</v>
      </c>
      <c r="P496" s="328">
        <f t="shared" si="570"/>
        <v>0</v>
      </c>
      <c r="Q496" s="328">
        <f t="shared" si="570"/>
        <v>0</v>
      </c>
      <c r="R496" s="328">
        <f t="shared" si="570"/>
        <v>0</v>
      </c>
      <c r="S496" s="328">
        <f t="shared" si="570"/>
        <v>0</v>
      </c>
      <c r="T496" s="328">
        <f t="shared" si="570"/>
        <v>0</v>
      </c>
      <c r="U496" s="328">
        <f t="shared" si="570"/>
        <v>0</v>
      </c>
      <c r="V496" s="328">
        <f t="shared" si="570"/>
        <v>0</v>
      </c>
      <c r="W496" s="338">
        <f t="shared" si="570"/>
        <v>0</v>
      </c>
      <c r="X496" s="328">
        <f t="shared" ref="X496:AP496" si="571">SUM(X494:X495)</f>
        <v>0</v>
      </c>
      <c r="Y496" s="328">
        <f t="shared" si="571"/>
        <v>0</v>
      </c>
      <c r="Z496" s="328">
        <f t="shared" si="571"/>
        <v>0</v>
      </c>
      <c r="AA496" s="328">
        <f t="shared" si="571"/>
        <v>0</v>
      </c>
      <c r="AB496" s="328">
        <f t="shared" si="571"/>
        <v>0</v>
      </c>
      <c r="AC496" s="328">
        <f t="shared" si="571"/>
        <v>0</v>
      </c>
      <c r="AD496" s="328">
        <f t="shared" si="571"/>
        <v>0</v>
      </c>
      <c r="AE496" s="328">
        <f t="shared" si="571"/>
        <v>0</v>
      </c>
      <c r="AF496" s="328">
        <f t="shared" si="571"/>
        <v>0</v>
      </c>
      <c r="AG496" s="328">
        <f t="shared" si="571"/>
        <v>0</v>
      </c>
      <c r="AH496" s="328">
        <f t="shared" si="571"/>
        <v>0</v>
      </c>
      <c r="AI496" s="328">
        <f t="shared" si="571"/>
        <v>0</v>
      </c>
      <c r="AJ496" s="328">
        <f t="shared" si="571"/>
        <v>0</v>
      </c>
      <c r="AK496" s="328">
        <f t="shared" si="571"/>
        <v>0</v>
      </c>
      <c r="AL496" s="328">
        <f t="shared" si="571"/>
        <v>0</v>
      </c>
      <c r="AM496" s="328">
        <f t="shared" si="571"/>
        <v>0</v>
      </c>
      <c r="AN496" s="328">
        <f t="shared" si="571"/>
        <v>0</v>
      </c>
      <c r="AO496" s="338">
        <f t="shared" si="571"/>
        <v>0</v>
      </c>
      <c r="AP496" s="328">
        <f t="shared" si="571"/>
        <v>0</v>
      </c>
      <c r="AQ496" s="353">
        <f t="shared" ref="AQ496:AR496" si="572">SUM(AQ494:AQ495)</f>
        <v>0</v>
      </c>
      <c r="AR496" s="328">
        <f t="shared" si="572"/>
        <v>0</v>
      </c>
    </row>
    <row r="497" spans="1:44">
      <c r="A497" s="308"/>
      <c r="B497" s="309"/>
      <c r="C497" s="357" t="s">
        <v>1040</v>
      </c>
      <c r="D497" s="332"/>
      <c r="E497" s="332">
        <f>+E493+E496</f>
        <v>0</v>
      </c>
      <c r="F497" s="332">
        <f t="shared" ref="F497:T497" si="573">+F493+F496</f>
        <v>0</v>
      </c>
      <c r="G497" s="332">
        <f t="shared" si="573"/>
        <v>0</v>
      </c>
      <c r="H497" s="332">
        <f t="shared" si="573"/>
        <v>0</v>
      </c>
      <c r="I497" s="332">
        <f t="shared" si="573"/>
        <v>0</v>
      </c>
      <c r="J497" s="332">
        <f t="shared" si="573"/>
        <v>0</v>
      </c>
      <c r="K497" s="332">
        <f t="shared" si="573"/>
        <v>0</v>
      </c>
      <c r="L497" s="332">
        <f t="shared" si="573"/>
        <v>0</v>
      </c>
      <c r="M497" s="332">
        <f t="shared" si="573"/>
        <v>0</v>
      </c>
      <c r="N497" s="332">
        <f t="shared" si="573"/>
        <v>0</v>
      </c>
      <c r="O497" s="332">
        <f t="shared" si="573"/>
        <v>0</v>
      </c>
      <c r="P497" s="332">
        <f t="shared" si="573"/>
        <v>0</v>
      </c>
      <c r="Q497" s="332">
        <f t="shared" si="573"/>
        <v>0</v>
      </c>
      <c r="R497" s="332">
        <f t="shared" si="573"/>
        <v>0</v>
      </c>
      <c r="S497" s="332">
        <f t="shared" si="573"/>
        <v>0</v>
      </c>
      <c r="T497" s="332">
        <f t="shared" si="573"/>
        <v>0</v>
      </c>
      <c r="U497" s="332"/>
      <c r="V497" s="332">
        <f>+V493+V496</f>
        <v>0</v>
      </c>
      <c r="W497" s="339">
        <f>+W493+W496</f>
        <v>0</v>
      </c>
      <c r="X497" s="332">
        <f>+X493+X496</f>
        <v>0</v>
      </c>
      <c r="Y497" s="332">
        <f t="shared" ref="Y497:AO497" si="574">+Y493+Y496</f>
        <v>0</v>
      </c>
      <c r="Z497" s="332">
        <f t="shared" si="574"/>
        <v>0</v>
      </c>
      <c r="AA497" s="332">
        <f t="shared" si="574"/>
        <v>0</v>
      </c>
      <c r="AB497" s="332">
        <f t="shared" si="574"/>
        <v>0</v>
      </c>
      <c r="AC497" s="332">
        <f t="shared" si="574"/>
        <v>0</v>
      </c>
      <c r="AD497" s="332">
        <f t="shared" si="574"/>
        <v>0</v>
      </c>
      <c r="AE497" s="332">
        <f t="shared" si="574"/>
        <v>0</v>
      </c>
      <c r="AF497" s="332">
        <f t="shared" si="574"/>
        <v>0</v>
      </c>
      <c r="AG497" s="332">
        <f t="shared" si="574"/>
        <v>0</v>
      </c>
      <c r="AH497" s="332">
        <f t="shared" si="574"/>
        <v>0</v>
      </c>
      <c r="AI497" s="332">
        <f t="shared" si="574"/>
        <v>0</v>
      </c>
      <c r="AJ497" s="332">
        <f t="shared" si="574"/>
        <v>0</v>
      </c>
      <c r="AK497" s="332">
        <f t="shared" si="574"/>
        <v>0</v>
      </c>
      <c r="AL497" s="332">
        <f t="shared" si="574"/>
        <v>0</v>
      </c>
      <c r="AM497" s="332">
        <f t="shared" si="574"/>
        <v>0</v>
      </c>
      <c r="AN497" s="332">
        <f t="shared" si="574"/>
        <v>0</v>
      </c>
      <c r="AO497" s="339">
        <f t="shared" si="574"/>
        <v>0</v>
      </c>
      <c r="AP497" s="332">
        <f t="shared" ref="AP497:AR497" si="575">+AP493+AP496</f>
        <v>0</v>
      </c>
      <c r="AQ497" s="355">
        <f t="shared" si="575"/>
        <v>0</v>
      </c>
      <c r="AR497" s="332">
        <f t="shared" si="575"/>
        <v>0</v>
      </c>
    </row>
    <row r="498" spans="4:9">
      <c r="D498" t="s">
        <v>314</v>
      </c>
      <c r="E498" s="358" t="e">
        <f>+E480+E493-'KK LRA-LO'!#REF!</f>
        <v>#REF!</v>
      </c>
      <c r="F498" s="358">
        <f>+F480-Y480</f>
        <v>0</v>
      </c>
      <c r="G498" s="358">
        <f>+G480-Z480</f>
        <v>0</v>
      </c>
      <c r="H498" s="358">
        <f>+H493-(AA480+AB480)</f>
        <v>0</v>
      </c>
      <c r="I498" s="358">
        <f>+I480-Y493</f>
        <v>0</v>
      </c>
    </row>
    <row r="499" spans="1:44">
      <c r="A499" s="308"/>
      <c r="B499" s="309"/>
      <c r="C499" s="310" t="s">
        <v>1047</v>
      </c>
      <c r="D499" s="310" t="s">
        <v>966</v>
      </c>
      <c r="E499" s="311"/>
      <c r="F499" s="311"/>
      <c r="G499" s="311"/>
      <c r="H499" s="311"/>
      <c r="I499" s="311"/>
      <c r="J499" s="311"/>
      <c r="K499" s="311"/>
      <c r="L499" s="311"/>
      <c r="M499" s="311"/>
      <c r="N499" s="311"/>
      <c r="O499" s="311"/>
      <c r="P499" s="311"/>
      <c r="Q499" s="311"/>
      <c r="R499" s="311"/>
      <c r="S499" s="311"/>
      <c r="T499" s="311"/>
      <c r="U499" s="311"/>
      <c r="V499" s="311"/>
      <c r="W499" s="311"/>
      <c r="X499" s="311"/>
      <c r="Y499" s="311"/>
      <c r="Z499" s="311"/>
      <c r="AA499" s="311"/>
      <c r="AB499" s="311"/>
      <c r="AC499" s="311"/>
      <c r="AD499" s="311"/>
      <c r="AE499" s="311"/>
      <c r="AF499" s="340"/>
      <c r="AG499" s="311"/>
      <c r="AH499" s="311"/>
      <c r="AI499" s="311"/>
      <c r="AJ499" s="311"/>
      <c r="AK499" s="311"/>
      <c r="AL499" s="311"/>
      <c r="AM499" s="311"/>
      <c r="AN499" s="311"/>
      <c r="AO499" s="311"/>
      <c r="AP499" s="311"/>
      <c r="AQ499" s="343"/>
      <c r="AR499" s="311"/>
    </row>
    <row r="500" spans="1:44">
      <c r="A500" s="308"/>
      <c r="B500" s="309"/>
      <c r="C500" s="312" t="s">
        <v>967</v>
      </c>
      <c r="D500" s="313" t="s">
        <v>968</v>
      </c>
      <c r="E500" s="314" t="s">
        <v>969</v>
      </c>
      <c r="F500" s="315"/>
      <c r="G500" s="315"/>
      <c r="H500" s="315"/>
      <c r="I500" s="315"/>
      <c r="J500" s="315"/>
      <c r="K500" s="315"/>
      <c r="L500" s="315"/>
      <c r="M500" s="315"/>
      <c r="N500" s="315"/>
      <c r="O500" s="315"/>
      <c r="P500" s="315"/>
      <c r="Q500" s="315"/>
      <c r="R500" s="315"/>
      <c r="S500" s="315"/>
      <c r="T500" s="315"/>
      <c r="U500" s="315"/>
      <c r="V500" s="315"/>
      <c r="W500" s="333"/>
      <c r="X500" s="334" t="s">
        <v>970</v>
      </c>
      <c r="Y500" s="341"/>
      <c r="Z500" s="341"/>
      <c r="AA500" s="341"/>
      <c r="AB500" s="341"/>
      <c r="AC500" s="341"/>
      <c r="AD500" s="341"/>
      <c r="AE500" s="341"/>
      <c r="AF500" s="341"/>
      <c r="AG500" s="341"/>
      <c r="AH500" s="341"/>
      <c r="AI500" s="341"/>
      <c r="AJ500" s="341"/>
      <c r="AK500" s="341"/>
      <c r="AL500" s="341"/>
      <c r="AM500" s="341"/>
      <c r="AN500" s="341"/>
      <c r="AO500" s="344"/>
      <c r="AP500" s="345" t="s">
        <v>971</v>
      </c>
      <c r="AQ500" s="346" t="s">
        <v>972</v>
      </c>
      <c r="AR500" s="346" t="s">
        <v>314</v>
      </c>
    </row>
    <row r="501" ht="103.5" spans="1:44">
      <c r="A501" s="316"/>
      <c r="B501" s="317"/>
      <c r="C501" s="318"/>
      <c r="D501" s="319"/>
      <c r="E501" s="312" t="s">
        <v>974</v>
      </c>
      <c r="F501" s="312" t="s">
        <v>975</v>
      </c>
      <c r="G501" s="312" t="s">
        <v>976</v>
      </c>
      <c r="H501" s="312" t="s">
        <v>977</v>
      </c>
      <c r="I501" s="312" t="s">
        <v>978</v>
      </c>
      <c r="J501" s="312" t="s">
        <v>979</v>
      </c>
      <c r="K501" s="312" t="s">
        <v>980</v>
      </c>
      <c r="L501" s="312" t="s">
        <v>981</v>
      </c>
      <c r="M501" s="312" t="s">
        <v>982</v>
      </c>
      <c r="N501" s="312" t="s">
        <v>983</v>
      </c>
      <c r="O501" s="312" t="s">
        <v>984</v>
      </c>
      <c r="P501" s="312" t="s">
        <v>985</v>
      </c>
      <c r="Q501" s="312" t="s">
        <v>986</v>
      </c>
      <c r="R501" s="312" t="s">
        <v>987</v>
      </c>
      <c r="S501" s="312" t="s">
        <v>988</v>
      </c>
      <c r="T501" s="312" t="s">
        <v>989</v>
      </c>
      <c r="U501" s="312" t="s">
        <v>990</v>
      </c>
      <c r="V501" s="312" t="s">
        <v>991</v>
      </c>
      <c r="W501" s="335" t="s">
        <v>992</v>
      </c>
      <c r="X501" s="312" t="s">
        <v>993</v>
      </c>
      <c r="Y501" s="312" t="s">
        <v>994</v>
      </c>
      <c r="Z501" s="312" t="s">
        <v>995</v>
      </c>
      <c r="AA501" s="312" t="s">
        <v>996</v>
      </c>
      <c r="AB501" s="312" t="s">
        <v>997</v>
      </c>
      <c r="AC501" s="312" t="s">
        <v>998</v>
      </c>
      <c r="AD501" s="312" t="s">
        <v>999</v>
      </c>
      <c r="AE501" s="312" t="s">
        <v>1000</v>
      </c>
      <c r="AF501" s="342" t="s">
        <v>1001</v>
      </c>
      <c r="AG501" s="312" t="s">
        <v>1002</v>
      </c>
      <c r="AH501" s="312" t="s">
        <v>1003</v>
      </c>
      <c r="AI501" s="312" t="s">
        <v>1004</v>
      </c>
      <c r="AJ501" s="312" t="s">
        <v>1005</v>
      </c>
      <c r="AK501" s="312" t="s">
        <v>1006</v>
      </c>
      <c r="AL501" s="312" t="s">
        <v>1007</v>
      </c>
      <c r="AM501" s="312" t="s">
        <v>989</v>
      </c>
      <c r="AN501" s="312" t="s">
        <v>990</v>
      </c>
      <c r="AO501" s="335" t="s">
        <v>1008</v>
      </c>
      <c r="AP501" s="347"/>
      <c r="AQ501" s="348"/>
      <c r="AR501" s="348"/>
    </row>
    <row r="502" spans="1:44">
      <c r="A502" s="308"/>
      <c r="B502" s="309"/>
      <c r="C502" s="320" t="s">
        <v>1009</v>
      </c>
      <c r="D502" s="321"/>
      <c r="E502" s="321"/>
      <c r="F502" s="321"/>
      <c r="G502" s="321"/>
      <c r="H502" s="321"/>
      <c r="I502" s="321"/>
      <c r="J502" s="321"/>
      <c r="K502" s="321"/>
      <c r="L502" s="321"/>
      <c r="M502" s="321"/>
      <c r="N502" s="321"/>
      <c r="O502" s="321"/>
      <c r="P502" s="321"/>
      <c r="Q502" s="321"/>
      <c r="R502" s="321"/>
      <c r="S502" s="321"/>
      <c r="T502" s="321"/>
      <c r="U502" s="321"/>
      <c r="V502" s="321"/>
      <c r="W502" s="321"/>
      <c r="X502" s="321"/>
      <c r="Y502" s="321"/>
      <c r="Z502" s="321"/>
      <c r="AA502" s="321"/>
      <c r="AB502" s="321"/>
      <c r="AC502" s="321"/>
      <c r="AD502" s="321"/>
      <c r="AE502" s="321"/>
      <c r="AF502" s="321"/>
      <c r="AG502" s="321"/>
      <c r="AH502" s="321"/>
      <c r="AI502" s="321"/>
      <c r="AJ502" s="321"/>
      <c r="AK502" s="321"/>
      <c r="AL502" s="321"/>
      <c r="AM502" s="321"/>
      <c r="AN502" s="321"/>
      <c r="AO502" s="321"/>
      <c r="AP502" s="321"/>
      <c r="AQ502" s="321"/>
      <c r="AR502" s="349"/>
    </row>
    <row r="503" spans="1:44">
      <c r="A503" s="308"/>
      <c r="B503" s="309"/>
      <c r="C503" s="322" t="s">
        <v>756</v>
      </c>
      <c r="D503" s="323"/>
      <c r="E503" s="323">
        <f>SUM(E504)</f>
        <v>0</v>
      </c>
      <c r="F503" s="323">
        <f t="shared" ref="F503:X503" si="576">SUM(F504)</f>
        <v>0</v>
      </c>
      <c r="G503" s="323">
        <f t="shared" si="576"/>
        <v>0</v>
      </c>
      <c r="H503" s="323">
        <f t="shared" si="576"/>
        <v>0</v>
      </c>
      <c r="I503" s="323">
        <f t="shared" si="576"/>
        <v>0</v>
      </c>
      <c r="J503" s="323">
        <f t="shared" si="576"/>
        <v>0</v>
      </c>
      <c r="K503" s="323">
        <f t="shared" si="576"/>
        <v>0</v>
      </c>
      <c r="L503" s="323">
        <f t="shared" si="576"/>
        <v>0</v>
      </c>
      <c r="M503" s="323">
        <f t="shared" si="576"/>
        <v>0</v>
      </c>
      <c r="N503" s="323">
        <f t="shared" si="576"/>
        <v>0</v>
      </c>
      <c r="O503" s="323">
        <f t="shared" si="576"/>
        <v>0</v>
      </c>
      <c r="P503" s="323">
        <f t="shared" si="576"/>
        <v>0</v>
      </c>
      <c r="Q503" s="323">
        <f t="shared" si="576"/>
        <v>0</v>
      </c>
      <c r="R503" s="323">
        <f t="shared" si="576"/>
        <v>0</v>
      </c>
      <c r="S503" s="323">
        <f t="shared" si="576"/>
        <v>0</v>
      </c>
      <c r="T503" s="323">
        <f t="shared" si="576"/>
        <v>0</v>
      </c>
      <c r="U503" s="323">
        <f t="shared" si="576"/>
        <v>0</v>
      </c>
      <c r="V503" s="323">
        <f t="shared" si="576"/>
        <v>0</v>
      </c>
      <c r="W503" s="336">
        <f t="shared" si="576"/>
        <v>0</v>
      </c>
      <c r="X503" s="323">
        <f t="shared" si="576"/>
        <v>0</v>
      </c>
      <c r="Y503" s="323">
        <f t="shared" ref="Y503:AP503" si="577">SUM(Y504)</f>
        <v>0</v>
      </c>
      <c r="Z503" s="323">
        <f t="shared" si="577"/>
        <v>0</v>
      </c>
      <c r="AA503" s="323">
        <f t="shared" si="577"/>
        <v>0</v>
      </c>
      <c r="AB503" s="323">
        <f t="shared" si="577"/>
        <v>0</v>
      </c>
      <c r="AC503" s="323">
        <f t="shared" si="577"/>
        <v>0</v>
      </c>
      <c r="AD503" s="323">
        <f t="shared" si="577"/>
        <v>0</v>
      </c>
      <c r="AE503" s="323">
        <f t="shared" si="577"/>
        <v>0</v>
      </c>
      <c r="AF503" s="323">
        <f t="shared" si="577"/>
        <v>0</v>
      </c>
      <c r="AG503" s="323">
        <f t="shared" si="577"/>
        <v>0</v>
      </c>
      <c r="AH503" s="323">
        <f t="shared" si="577"/>
        <v>0</v>
      </c>
      <c r="AI503" s="323">
        <f t="shared" si="577"/>
        <v>0</v>
      </c>
      <c r="AJ503" s="323">
        <f t="shared" si="577"/>
        <v>0</v>
      </c>
      <c r="AK503" s="323">
        <f t="shared" si="577"/>
        <v>0</v>
      </c>
      <c r="AL503" s="323">
        <f t="shared" si="577"/>
        <v>0</v>
      </c>
      <c r="AM503" s="323">
        <f t="shared" si="577"/>
        <v>0</v>
      </c>
      <c r="AN503" s="323">
        <f t="shared" si="577"/>
        <v>0</v>
      </c>
      <c r="AO503" s="336">
        <f t="shared" si="577"/>
        <v>0</v>
      </c>
      <c r="AP503" s="323">
        <f t="shared" si="577"/>
        <v>0</v>
      </c>
      <c r="AQ503" s="350">
        <f t="shared" ref="AQ503:AR503" si="578">SUM(AQ504)</f>
        <v>0</v>
      </c>
      <c r="AR503" s="351">
        <f t="shared" si="578"/>
        <v>0</v>
      </c>
    </row>
    <row r="504" spans="1:44">
      <c r="A504" s="308"/>
      <c r="B504" s="309"/>
      <c r="C504" s="324" t="s">
        <v>759</v>
      </c>
      <c r="D504" s="325"/>
      <c r="E504" s="359"/>
      <c r="F504" s="359"/>
      <c r="G504" s="359"/>
      <c r="H504" s="359"/>
      <c r="I504" s="359"/>
      <c r="J504" s="359"/>
      <c r="K504" s="359"/>
      <c r="L504" s="359"/>
      <c r="M504" s="359"/>
      <c r="N504" s="359"/>
      <c r="O504" s="359"/>
      <c r="P504" s="359"/>
      <c r="Q504" s="359"/>
      <c r="R504" s="359"/>
      <c r="S504" s="359"/>
      <c r="T504" s="359"/>
      <c r="U504" s="359"/>
      <c r="V504" s="359"/>
      <c r="W504" s="337">
        <f>SUM(E504:V504)</f>
        <v>0</v>
      </c>
      <c r="X504" s="359"/>
      <c r="Y504" s="359"/>
      <c r="Z504" s="359"/>
      <c r="AA504" s="359"/>
      <c r="AB504" s="359"/>
      <c r="AC504" s="359"/>
      <c r="AD504" s="359"/>
      <c r="AE504" s="359"/>
      <c r="AF504" s="359"/>
      <c r="AG504" s="359"/>
      <c r="AH504" s="359"/>
      <c r="AI504" s="359"/>
      <c r="AJ504" s="359"/>
      <c r="AK504" s="359"/>
      <c r="AL504" s="359"/>
      <c r="AM504" s="359"/>
      <c r="AN504" s="359"/>
      <c r="AO504" s="337">
        <f>SUM(X504:AN504)</f>
        <v>0</v>
      </c>
      <c r="AP504" s="325">
        <f>+D504+W504-AO504</f>
        <v>0</v>
      </c>
      <c r="AQ504" s="360"/>
      <c r="AR504" s="352">
        <f>+AP504-AQ504</f>
        <v>0</v>
      </c>
    </row>
    <row r="505" spans="1:44">
      <c r="A505" s="308"/>
      <c r="B505" s="309"/>
      <c r="C505" s="322" t="s">
        <v>762</v>
      </c>
      <c r="D505" s="323"/>
      <c r="E505" s="323">
        <f>SUM(E506:E526)</f>
        <v>0</v>
      </c>
      <c r="F505" s="323">
        <f t="shared" ref="F505:X505" si="579">SUM(F506:F526)</f>
        <v>0</v>
      </c>
      <c r="G505" s="323">
        <f t="shared" si="579"/>
        <v>0</v>
      </c>
      <c r="H505" s="323">
        <f t="shared" si="579"/>
        <v>0</v>
      </c>
      <c r="I505" s="323">
        <f t="shared" si="579"/>
        <v>0</v>
      </c>
      <c r="J505" s="323">
        <f t="shared" si="579"/>
        <v>0</v>
      </c>
      <c r="K505" s="323">
        <f t="shared" si="579"/>
        <v>0</v>
      </c>
      <c r="L505" s="323">
        <f t="shared" si="579"/>
        <v>0</v>
      </c>
      <c r="M505" s="323">
        <f t="shared" si="579"/>
        <v>0</v>
      </c>
      <c r="N505" s="323">
        <f t="shared" si="579"/>
        <v>0</v>
      </c>
      <c r="O505" s="323">
        <f t="shared" si="579"/>
        <v>0</v>
      </c>
      <c r="P505" s="323">
        <f t="shared" si="579"/>
        <v>0</v>
      </c>
      <c r="Q505" s="323">
        <f t="shared" si="579"/>
        <v>0</v>
      </c>
      <c r="R505" s="323">
        <f t="shared" si="579"/>
        <v>0</v>
      </c>
      <c r="S505" s="323">
        <f t="shared" si="579"/>
        <v>0</v>
      </c>
      <c r="T505" s="323">
        <f t="shared" si="579"/>
        <v>0</v>
      </c>
      <c r="U505" s="323">
        <f t="shared" si="579"/>
        <v>0</v>
      </c>
      <c r="V505" s="323">
        <f t="shared" si="579"/>
        <v>0</v>
      </c>
      <c r="W505" s="336">
        <f t="shared" si="579"/>
        <v>0</v>
      </c>
      <c r="X505" s="323">
        <f t="shared" si="579"/>
        <v>0</v>
      </c>
      <c r="Y505" s="323">
        <f t="shared" ref="Y505:AO505" si="580">SUM(Y506:Y526)</f>
        <v>0</v>
      </c>
      <c r="Z505" s="323">
        <f t="shared" si="580"/>
        <v>0</v>
      </c>
      <c r="AA505" s="323">
        <f t="shared" si="580"/>
        <v>0</v>
      </c>
      <c r="AB505" s="323">
        <f t="shared" si="580"/>
        <v>0</v>
      </c>
      <c r="AC505" s="323">
        <f t="shared" si="580"/>
        <v>0</v>
      </c>
      <c r="AD505" s="323">
        <f t="shared" si="580"/>
        <v>0</v>
      </c>
      <c r="AE505" s="323">
        <f t="shared" si="580"/>
        <v>0</v>
      </c>
      <c r="AF505" s="323">
        <f t="shared" si="580"/>
        <v>0</v>
      </c>
      <c r="AG505" s="323">
        <f t="shared" si="580"/>
        <v>0</v>
      </c>
      <c r="AH505" s="323">
        <f t="shared" si="580"/>
        <v>0</v>
      </c>
      <c r="AI505" s="323">
        <f t="shared" si="580"/>
        <v>0</v>
      </c>
      <c r="AJ505" s="323">
        <f t="shared" si="580"/>
        <v>0</v>
      </c>
      <c r="AK505" s="323">
        <f t="shared" si="580"/>
        <v>0</v>
      </c>
      <c r="AL505" s="323">
        <f t="shared" si="580"/>
        <v>0</v>
      </c>
      <c r="AM505" s="323">
        <f t="shared" si="580"/>
        <v>0</v>
      </c>
      <c r="AN505" s="323">
        <f t="shared" si="580"/>
        <v>0</v>
      </c>
      <c r="AO505" s="336">
        <f t="shared" si="580"/>
        <v>0</v>
      </c>
      <c r="AP505" s="323">
        <f t="shared" ref="AP505:AR505" si="581">SUM(AP506:AP526)</f>
        <v>0</v>
      </c>
      <c r="AQ505" s="350">
        <f t="shared" si="581"/>
        <v>0</v>
      </c>
      <c r="AR505" s="351">
        <f t="shared" si="581"/>
        <v>0</v>
      </c>
    </row>
    <row r="506" spans="1:44">
      <c r="A506" s="308"/>
      <c r="B506" s="309"/>
      <c r="C506" s="324" t="s">
        <v>766</v>
      </c>
      <c r="D506" s="325"/>
      <c r="E506" s="359"/>
      <c r="F506" s="359"/>
      <c r="G506" s="359"/>
      <c r="H506" s="359"/>
      <c r="I506" s="359"/>
      <c r="J506" s="359"/>
      <c r="K506" s="359"/>
      <c r="L506" s="359"/>
      <c r="M506" s="359"/>
      <c r="N506" s="359"/>
      <c r="O506" s="359"/>
      <c r="P506" s="359"/>
      <c r="Q506" s="359"/>
      <c r="R506" s="359"/>
      <c r="S506" s="359"/>
      <c r="T506" s="359"/>
      <c r="U506" s="359"/>
      <c r="V506" s="359"/>
      <c r="W506" s="337">
        <f>SUM(E506:V506)</f>
        <v>0</v>
      </c>
      <c r="X506" s="359"/>
      <c r="Y506" s="359"/>
      <c r="Z506" s="359"/>
      <c r="AA506" s="359"/>
      <c r="AB506" s="359"/>
      <c r="AC506" s="359"/>
      <c r="AD506" s="359"/>
      <c r="AE506" s="359"/>
      <c r="AF506" s="359"/>
      <c r="AG506" s="359"/>
      <c r="AH506" s="359"/>
      <c r="AI506" s="359"/>
      <c r="AJ506" s="359"/>
      <c r="AK506" s="359"/>
      <c r="AL506" s="359"/>
      <c r="AM506" s="359"/>
      <c r="AN506" s="359"/>
      <c r="AO506" s="337">
        <f>SUM(X506:AN506)</f>
        <v>0</v>
      </c>
      <c r="AP506" s="325">
        <f t="shared" ref="AP506:AP526" si="582">+D506+W506-AO506</f>
        <v>0</v>
      </c>
      <c r="AQ506" s="360"/>
      <c r="AR506" s="352">
        <f t="shared" ref="AR506:AR526" si="583">+AP506-AQ506</f>
        <v>0</v>
      </c>
    </row>
    <row r="507" spans="1:44">
      <c r="A507" s="308"/>
      <c r="B507" s="309"/>
      <c r="C507" s="324" t="s">
        <v>770</v>
      </c>
      <c r="D507" s="325"/>
      <c r="E507" s="359"/>
      <c r="F507" s="359"/>
      <c r="G507" s="359"/>
      <c r="H507" s="359"/>
      <c r="I507" s="359"/>
      <c r="J507" s="359"/>
      <c r="K507" s="359"/>
      <c r="L507" s="359"/>
      <c r="M507" s="359"/>
      <c r="N507" s="359"/>
      <c r="O507" s="359"/>
      <c r="P507" s="359"/>
      <c r="Q507" s="359"/>
      <c r="R507" s="359"/>
      <c r="S507" s="359"/>
      <c r="T507" s="359"/>
      <c r="U507" s="359"/>
      <c r="V507" s="359"/>
      <c r="W507" s="337">
        <f t="shared" ref="W507:W526" si="584">SUM(E507:V507)</f>
        <v>0</v>
      </c>
      <c r="X507" s="359"/>
      <c r="Y507" s="359"/>
      <c r="Z507" s="359"/>
      <c r="AA507" s="359"/>
      <c r="AB507" s="359"/>
      <c r="AC507" s="359"/>
      <c r="AD507" s="359"/>
      <c r="AE507" s="359"/>
      <c r="AF507" s="359"/>
      <c r="AG507" s="359"/>
      <c r="AH507" s="359"/>
      <c r="AI507" s="359"/>
      <c r="AJ507" s="359"/>
      <c r="AK507" s="359"/>
      <c r="AL507" s="359"/>
      <c r="AM507" s="359"/>
      <c r="AN507" s="359"/>
      <c r="AO507" s="337">
        <f t="shared" ref="AO507:AO526" si="585">SUM(X507:AN507)</f>
        <v>0</v>
      </c>
      <c r="AP507" s="325">
        <f t="shared" si="582"/>
        <v>0</v>
      </c>
      <c r="AQ507" s="360"/>
      <c r="AR507" s="352">
        <f t="shared" si="583"/>
        <v>0</v>
      </c>
    </row>
    <row r="508" spans="1:44">
      <c r="A508" s="308"/>
      <c r="B508" s="309"/>
      <c r="C508" s="324" t="s">
        <v>774</v>
      </c>
      <c r="D508" s="325"/>
      <c r="E508" s="359"/>
      <c r="F508" s="359"/>
      <c r="G508" s="359"/>
      <c r="H508" s="359"/>
      <c r="I508" s="359"/>
      <c r="J508" s="359"/>
      <c r="K508" s="359"/>
      <c r="L508" s="359"/>
      <c r="M508" s="359"/>
      <c r="N508" s="359"/>
      <c r="O508" s="359"/>
      <c r="P508" s="359"/>
      <c r="Q508" s="359"/>
      <c r="R508" s="359"/>
      <c r="S508" s="359"/>
      <c r="T508" s="359"/>
      <c r="U508" s="359"/>
      <c r="V508" s="359"/>
      <c r="W508" s="337">
        <f t="shared" si="584"/>
        <v>0</v>
      </c>
      <c r="X508" s="359"/>
      <c r="Y508" s="359"/>
      <c r="Z508" s="359"/>
      <c r="AA508" s="359"/>
      <c r="AB508" s="359"/>
      <c r="AC508" s="359"/>
      <c r="AD508" s="359"/>
      <c r="AE508" s="359"/>
      <c r="AF508" s="359"/>
      <c r="AG508" s="359"/>
      <c r="AH508" s="359"/>
      <c r="AI508" s="359"/>
      <c r="AJ508" s="359"/>
      <c r="AK508" s="359"/>
      <c r="AL508" s="359"/>
      <c r="AM508" s="359"/>
      <c r="AN508" s="359"/>
      <c r="AO508" s="337">
        <f t="shared" si="585"/>
        <v>0</v>
      </c>
      <c r="AP508" s="325">
        <f t="shared" si="582"/>
        <v>0</v>
      </c>
      <c r="AQ508" s="360"/>
      <c r="AR508" s="352">
        <f t="shared" si="583"/>
        <v>0</v>
      </c>
    </row>
    <row r="509" spans="1:44">
      <c r="A509" s="308"/>
      <c r="B509" s="309"/>
      <c r="C509" s="324" t="s">
        <v>778</v>
      </c>
      <c r="D509" s="325"/>
      <c r="E509" s="359"/>
      <c r="F509" s="359"/>
      <c r="G509" s="359"/>
      <c r="H509" s="359"/>
      <c r="I509" s="359"/>
      <c r="J509" s="359"/>
      <c r="K509" s="359"/>
      <c r="L509" s="359"/>
      <c r="M509" s="359"/>
      <c r="N509" s="359"/>
      <c r="O509" s="359"/>
      <c r="P509" s="359"/>
      <c r="Q509" s="359"/>
      <c r="R509" s="359"/>
      <c r="S509" s="359"/>
      <c r="T509" s="359"/>
      <c r="U509" s="359"/>
      <c r="V509" s="359"/>
      <c r="W509" s="337">
        <f t="shared" si="584"/>
        <v>0</v>
      </c>
      <c r="X509" s="359"/>
      <c r="Y509" s="359"/>
      <c r="Z509" s="359"/>
      <c r="AA509" s="359"/>
      <c r="AB509" s="359"/>
      <c r="AC509" s="359"/>
      <c r="AD509" s="359"/>
      <c r="AE509" s="359"/>
      <c r="AF509" s="359"/>
      <c r="AG509" s="359"/>
      <c r="AH509" s="359"/>
      <c r="AI509" s="359"/>
      <c r="AJ509" s="359"/>
      <c r="AK509" s="359"/>
      <c r="AL509" s="359"/>
      <c r="AM509" s="359"/>
      <c r="AN509" s="359"/>
      <c r="AO509" s="337">
        <f t="shared" si="585"/>
        <v>0</v>
      </c>
      <c r="AP509" s="325">
        <f t="shared" si="582"/>
        <v>0</v>
      </c>
      <c r="AQ509" s="360"/>
      <c r="AR509" s="352">
        <f t="shared" si="583"/>
        <v>0</v>
      </c>
    </row>
    <row r="510" spans="1:44">
      <c r="A510" s="308"/>
      <c r="B510" s="309"/>
      <c r="C510" s="324" t="s">
        <v>782</v>
      </c>
      <c r="D510" s="325"/>
      <c r="E510" s="359"/>
      <c r="F510" s="359"/>
      <c r="G510" s="359"/>
      <c r="H510" s="359"/>
      <c r="I510" s="359"/>
      <c r="J510" s="359"/>
      <c r="K510" s="359"/>
      <c r="L510" s="359"/>
      <c r="M510" s="359"/>
      <c r="N510" s="359"/>
      <c r="O510" s="359"/>
      <c r="P510" s="359"/>
      <c r="Q510" s="359"/>
      <c r="R510" s="359"/>
      <c r="S510" s="359"/>
      <c r="T510" s="359"/>
      <c r="U510" s="359"/>
      <c r="V510" s="359"/>
      <c r="W510" s="337">
        <f t="shared" si="584"/>
        <v>0</v>
      </c>
      <c r="X510" s="359"/>
      <c r="Y510" s="359"/>
      <c r="Z510" s="359"/>
      <c r="AA510" s="359"/>
      <c r="AB510" s="359"/>
      <c r="AC510" s="359"/>
      <c r="AD510" s="359"/>
      <c r="AE510" s="359"/>
      <c r="AF510" s="359"/>
      <c r="AG510" s="359"/>
      <c r="AH510" s="359"/>
      <c r="AI510" s="359"/>
      <c r="AJ510" s="359"/>
      <c r="AK510" s="359"/>
      <c r="AL510" s="359"/>
      <c r="AM510" s="359"/>
      <c r="AN510" s="359"/>
      <c r="AO510" s="337">
        <f t="shared" si="585"/>
        <v>0</v>
      </c>
      <c r="AP510" s="325">
        <f t="shared" si="582"/>
        <v>0</v>
      </c>
      <c r="AQ510" s="360"/>
      <c r="AR510" s="352">
        <f t="shared" si="583"/>
        <v>0</v>
      </c>
    </row>
    <row r="511" spans="1:44">
      <c r="A511" s="308"/>
      <c r="B511" s="309"/>
      <c r="C511" s="324" t="s">
        <v>786</v>
      </c>
      <c r="D511" s="325"/>
      <c r="E511" s="359"/>
      <c r="F511" s="359"/>
      <c r="G511" s="359"/>
      <c r="H511" s="359"/>
      <c r="I511" s="359"/>
      <c r="J511" s="359"/>
      <c r="K511" s="359"/>
      <c r="L511" s="359"/>
      <c r="M511" s="359"/>
      <c r="N511" s="359"/>
      <c r="O511" s="359"/>
      <c r="P511" s="359"/>
      <c r="Q511" s="359"/>
      <c r="R511" s="359"/>
      <c r="S511" s="359"/>
      <c r="T511" s="359"/>
      <c r="U511" s="359"/>
      <c r="V511" s="359"/>
      <c r="W511" s="337">
        <f t="shared" si="584"/>
        <v>0</v>
      </c>
      <c r="X511" s="359"/>
      <c r="Y511" s="359"/>
      <c r="Z511" s="359"/>
      <c r="AA511" s="359"/>
      <c r="AB511" s="359"/>
      <c r="AC511" s="359"/>
      <c r="AD511" s="359"/>
      <c r="AE511" s="359"/>
      <c r="AF511" s="359"/>
      <c r="AG511" s="359"/>
      <c r="AH511" s="359"/>
      <c r="AI511" s="359"/>
      <c r="AJ511" s="359"/>
      <c r="AK511" s="359"/>
      <c r="AL511" s="359"/>
      <c r="AM511" s="359"/>
      <c r="AN511" s="359"/>
      <c r="AO511" s="337">
        <f t="shared" si="585"/>
        <v>0</v>
      </c>
      <c r="AP511" s="325">
        <f t="shared" si="582"/>
        <v>0</v>
      </c>
      <c r="AQ511" s="360"/>
      <c r="AR511" s="352">
        <f t="shared" si="583"/>
        <v>0</v>
      </c>
    </row>
    <row r="512" spans="1:44">
      <c r="A512" s="308"/>
      <c r="B512" s="309"/>
      <c r="C512" s="324" t="s">
        <v>790</v>
      </c>
      <c r="D512" s="325"/>
      <c r="E512" s="359"/>
      <c r="F512" s="359"/>
      <c r="G512" s="359"/>
      <c r="H512" s="359"/>
      <c r="I512" s="359"/>
      <c r="J512" s="359"/>
      <c r="K512" s="359"/>
      <c r="L512" s="359"/>
      <c r="M512" s="359"/>
      <c r="N512" s="359"/>
      <c r="O512" s="359"/>
      <c r="P512" s="359"/>
      <c r="Q512" s="359"/>
      <c r="R512" s="359"/>
      <c r="S512" s="359"/>
      <c r="T512" s="359"/>
      <c r="U512" s="359"/>
      <c r="V512" s="359"/>
      <c r="W512" s="337">
        <f t="shared" si="584"/>
        <v>0</v>
      </c>
      <c r="X512" s="359"/>
      <c r="Y512" s="359"/>
      <c r="Z512" s="359"/>
      <c r="AA512" s="359"/>
      <c r="AB512" s="359"/>
      <c r="AC512" s="359"/>
      <c r="AD512" s="359"/>
      <c r="AE512" s="359"/>
      <c r="AF512" s="359"/>
      <c r="AG512" s="359"/>
      <c r="AH512" s="359"/>
      <c r="AI512" s="359"/>
      <c r="AJ512" s="359"/>
      <c r="AK512" s="359"/>
      <c r="AL512" s="359"/>
      <c r="AM512" s="359"/>
      <c r="AN512" s="359"/>
      <c r="AO512" s="337">
        <f t="shared" si="585"/>
        <v>0</v>
      </c>
      <c r="AP512" s="325">
        <f t="shared" si="582"/>
        <v>0</v>
      </c>
      <c r="AQ512" s="360"/>
      <c r="AR512" s="352">
        <f t="shared" si="583"/>
        <v>0</v>
      </c>
    </row>
    <row r="513" spans="1:44">
      <c r="A513" s="308"/>
      <c r="B513" s="309"/>
      <c r="C513" s="324" t="s">
        <v>794</v>
      </c>
      <c r="D513" s="325"/>
      <c r="E513" s="359"/>
      <c r="F513" s="359"/>
      <c r="G513" s="359"/>
      <c r="H513" s="359"/>
      <c r="I513" s="359"/>
      <c r="J513" s="359"/>
      <c r="K513" s="359"/>
      <c r="L513" s="359"/>
      <c r="M513" s="359"/>
      <c r="N513" s="359"/>
      <c r="O513" s="359"/>
      <c r="P513" s="359"/>
      <c r="Q513" s="359"/>
      <c r="R513" s="359"/>
      <c r="S513" s="359"/>
      <c r="T513" s="359"/>
      <c r="U513" s="359"/>
      <c r="V513" s="359"/>
      <c r="W513" s="337">
        <f t="shared" si="584"/>
        <v>0</v>
      </c>
      <c r="X513" s="359"/>
      <c r="Y513" s="359"/>
      <c r="Z513" s="359"/>
      <c r="AA513" s="359"/>
      <c r="AB513" s="359"/>
      <c r="AC513" s="359"/>
      <c r="AD513" s="359"/>
      <c r="AE513" s="359"/>
      <c r="AF513" s="359"/>
      <c r="AG513" s="359"/>
      <c r="AH513" s="359"/>
      <c r="AI513" s="359"/>
      <c r="AJ513" s="359"/>
      <c r="AK513" s="359"/>
      <c r="AL513" s="359"/>
      <c r="AM513" s="359"/>
      <c r="AN513" s="359"/>
      <c r="AO513" s="337">
        <f t="shared" si="585"/>
        <v>0</v>
      </c>
      <c r="AP513" s="325">
        <f t="shared" si="582"/>
        <v>0</v>
      </c>
      <c r="AQ513" s="360"/>
      <c r="AR513" s="352">
        <f t="shared" si="583"/>
        <v>0</v>
      </c>
    </row>
    <row r="514" spans="1:44">
      <c r="A514" s="308"/>
      <c r="B514" s="309"/>
      <c r="C514" s="324" t="s">
        <v>1011</v>
      </c>
      <c r="D514" s="325"/>
      <c r="E514" s="359"/>
      <c r="F514" s="359"/>
      <c r="G514" s="359"/>
      <c r="H514" s="359"/>
      <c r="I514" s="359"/>
      <c r="J514" s="359"/>
      <c r="K514" s="359"/>
      <c r="L514" s="359"/>
      <c r="M514" s="359"/>
      <c r="N514" s="359"/>
      <c r="O514" s="359"/>
      <c r="P514" s="359"/>
      <c r="Q514" s="359"/>
      <c r="R514" s="359"/>
      <c r="S514" s="359"/>
      <c r="T514" s="359"/>
      <c r="U514" s="359"/>
      <c r="V514" s="359"/>
      <c r="W514" s="337">
        <f t="shared" si="584"/>
        <v>0</v>
      </c>
      <c r="X514" s="359"/>
      <c r="Y514" s="359"/>
      <c r="Z514" s="359"/>
      <c r="AA514" s="359"/>
      <c r="AB514" s="359"/>
      <c r="AC514" s="359"/>
      <c r="AD514" s="359"/>
      <c r="AE514" s="359"/>
      <c r="AF514" s="359"/>
      <c r="AG514" s="359"/>
      <c r="AH514" s="359"/>
      <c r="AI514" s="359"/>
      <c r="AJ514" s="359"/>
      <c r="AK514" s="359"/>
      <c r="AL514" s="359"/>
      <c r="AM514" s="359"/>
      <c r="AN514" s="359"/>
      <c r="AO514" s="337">
        <f t="shared" si="585"/>
        <v>0</v>
      </c>
      <c r="AP514" s="325">
        <f t="shared" si="582"/>
        <v>0</v>
      </c>
      <c r="AQ514" s="360"/>
      <c r="AR514" s="352">
        <f t="shared" si="583"/>
        <v>0</v>
      </c>
    </row>
    <row r="515" spans="1:44">
      <c r="A515" s="308"/>
      <c r="B515" s="309"/>
      <c r="C515" s="324" t="s">
        <v>798</v>
      </c>
      <c r="D515" s="325"/>
      <c r="E515" s="359"/>
      <c r="F515" s="359"/>
      <c r="G515" s="359"/>
      <c r="H515" s="359"/>
      <c r="I515" s="359"/>
      <c r="J515" s="359"/>
      <c r="K515" s="359"/>
      <c r="L515" s="359"/>
      <c r="M515" s="359"/>
      <c r="N515" s="359"/>
      <c r="O515" s="359"/>
      <c r="P515" s="359"/>
      <c r="Q515" s="359"/>
      <c r="R515" s="359"/>
      <c r="S515" s="359"/>
      <c r="T515" s="359"/>
      <c r="U515" s="359"/>
      <c r="V515" s="359"/>
      <c r="W515" s="337">
        <f t="shared" si="584"/>
        <v>0</v>
      </c>
      <c r="X515" s="359"/>
      <c r="Y515" s="359"/>
      <c r="Z515" s="359"/>
      <c r="AA515" s="359"/>
      <c r="AB515" s="359"/>
      <c r="AC515" s="359"/>
      <c r="AD515" s="359"/>
      <c r="AE515" s="359"/>
      <c r="AF515" s="359"/>
      <c r="AG515" s="359"/>
      <c r="AH515" s="359"/>
      <c r="AI515" s="359"/>
      <c r="AJ515" s="359"/>
      <c r="AK515" s="359"/>
      <c r="AL515" s="359"/>
      <c r="AM515" s="359"/>
      <c r="AN515" s="359"/>
      <c r="AO515" s="337">
        <f t="shared" si="585"/>
        <v>0</v>
      </c>
      <c r="AP515" s="325">
        <f t="shared" si="582"/>
        <v>0</v>
      </c>
      <c r="AQ515" s="360"/>
      <c r="AR515" s="352">
        <f t="shared" si="583"/>
        <v>0</v>
      </c>
    </row>
    <row r="516" spans="1:44">
      <c r="A516" s="308"/>
      <c r="B516" s="309"/>
      <c r="C516" s="324" t="s">
        <v>802</v>
      </c>
      <c r="D516" s="325"/>
      <c r="E516" s="359"/>
      <c r="F516" s="359"/>
      <c r="G516" s="359"/>
      <c r="H516" s="359"/>
      <c r="I516" s="359"/>
      <c r="J516" s="359"/>
      <c r="K516" s="359"/>
      <c r="L516" s="359"/>
      <c r="M516" s="359"/>
      <c r="N516" s="359"/>
      <c r="O516" s="359"/>
      <c r="P516" s="359"/>
      <c r="Q516" s="359"/>
      <c r="R516" s="359"/>
      <c r="S516" s="359"/>
      <c r="T516" s="359"/>
      <c r="U516" s="359"/>
      <c r="V516" s="359"/>
      <c r="W516" s="337">
        <f t="shared" si="584"/>
        <v>0</v>
      </c>
      <c r="X516" s="359"/>
      <c r="Y516" s="359"/>
      <c r="Z516" s="359"/>
      <c r="AA516" s="359"/>
      <c r="AB516" s="359"/>
      <c r="AC516" s="359"/>
      <c r="AD516" s="359"/>
      <c r="AE516" s="359"/>
      <c r="AF516" s="359"/>
      <c r="AG516" s="359"/>
      <c r="AH516" s="359"/>
      <c r="AI516" s="359"/>
      <c r="AJ516" s="359"/>
      <c r="AK516" s="359"/>
      <c r="AL516" s="359"/>
      <c r="AM516" s="359"/>
      <c r="AN516" s="359"/>
      <c r="AO516" s="337">
        <f t="shared" si="585"/>
        <v>0</v>
      </c>
      <c r="AP516" s="325">
        <f t="shared" si="582"/>
        <v>0</v>
      </c>
      <c r="AQ516" s="360"/>
      <c r="AR516" s="352">
        <f t="shared" si="583"/>
        <v>0</v>
      </c>
    </row>
    <row r="517" spans="1:44">
      <c r="A517" s="308"/>
      <c r="B517" s="309"/>
      <c r="C517" s="324" t="s">
        <v>1012</v>
      </c>
      <c r="D517" s="325"/>
      <c r="E517" s="359"/>
      <c r="F517" s="359"/>
      <c r="G517" s="359"/>
      <c r="H517" s="359"/>
      <c r="I517" s="359"/>
      <c r="J517" s="359"/>
      <c r="K517" s="359"/>
      <c r="L517" s="359"/>
      <c r="M517" s="359"/>
      <c r="N517" s="359"/>
      <c r="O517" s="359"/>
      <c r="P517" s="359"/>
      <c r="Q517" s="359"/>
      <c r="R517" s="359"/>
      <c r="S517" s="359"/>
      <c r="T517" s="359"/>
      <c r="U517" s="359"/>
      <c r="V517" s="359"/>
      <c r="W517" s="337">
        <f t="shared" si="584"/>
        <v>0</v>
      </c>
      <c r="X517" s="359"/>
      <c r="Y517" s="359"/>
      <c r="Z517" s="359"/>
      <c r="AA517" s="359"/>
      <c r="AB517" s="359"/>
      <c r="AC517" s="359"/>
      <c r="AD517" s="359"/>
      <c r="AE517" s="359"/>
      <c r="AF517" s="359"/>
      <c r="AG517" s="359"/>
      <c r="AH517" s="359"/>
      <c r="AI517" s="359"/>
      <c r="AJ517" s="359"/>
      <c r="AK517" s="359"/>
      <c r="AL517" s="359"/>
      <c r="AM517" s="359"/>
      <c r="AN517" s="359"/>
      <c r="AO517" s="337">
        <f t="shared" si="585"/>
        <v>0</v>
      </c>
      <c r="AP517" s="325">
        <f t="shared" si="582"/>
        <v>0</v>
      </c>
      <c r="AQ517" s="360"/>
      <c r="AR517" s="352">
        <f t="shared" si="583"/>
        <v>0</v>
      </c>
    </row>
    <row r="518" spans="1:44">
      <c r="A518" s="308"/>
      <c r="B518" s="309"/>
      <c r="C518" s="324" t="s">
        <v>1013</v>
      </c>
      <c r="D518" s="325"/>
      <c r="E518" s="359"/>
      <c r="F518" s="359"/>
      <c r="G518" s="359"/>
      <c r="H518" s="359"/>
      <c r="I518" s="359"/>
      <c r="J518" s="359"/>
      <c r="K518" s="359"/>
      <c r="L518" s="359"/>
      <c r="M518" s="359"/>
      <c r="N518" s="359"/>
      <c r="O518" s="359"/>
      <c r="P518" s="359"/>
      <c r="Q518" s="359"/>
      <c r="R518" s="359"/>
      <c r="S518" s="359"/>
      <c r="T518" s="359"/>
      <c r="U518" s="359"/>
      <c r="V518" s="359"/>
      <c r="W518" s="337">
        <f t="shared" si="584"/>
        <v>0</v>
      </c>
      <c r="X518" s="359"/>
      <c r="Y518" s="359"/>
      <c r="Z518" s="359"/>
      <c r="AA518" s="359"/>
      <c r="AB518" s="359"/>
      <c r="AC518" s="359"/>
      <c r="AD518" s="359"/>
      <c r="AE518" s="359"/>
      <c r="AF518" s="359"/>
      <c r="AG518" s="359"/>
      <c r="AH518" s="359"/>
      <c r="AI518" s="359"/>
      <c r="AJ518" s="359"/>
      <c r="AK518" s="359"/>
      <c r="AL518" s="359"/>
      <c r="AM518" s="359"/>
      <c r="AN518" s="359"/>
      <c r="AO518" s="337">
        <f t="shared" si="585"/>
        <v>0</v>
      </c>
      <c r="AP518" s="325">
        <f t="shared" si="582"/>
        <v>0</v>
      </c>
      <c r="AQ518" s="360"/>
      <c r="AR518" s="352">
        <f t="shared" si="583"/>
        <v>0</v>
      </c>
    </row>
    <row r="519" spans="1:44">
      <c r="A519" s="308"/>
      <c r="B519" s="309"/>
      <c r="C519" s="324" t="s">
        <v>1014</v>
      </c>
      <c r="D519" s="325"/>
      <c r="E519" s="359"/>
      <c r="F519" s="359"/>
      <c r="G519" s="359"/>
      <c r="H519" s="359"/>
      <c r="I519" s="359"/>
      <c r="J519" s="359"/>
      <c r="K519" s="359"/>
      <c r="L519" s="359"/>
      <c r="M519" s="359"/>
      <c r="N519" s="359"/>
      <c r="O519" s="359"/>
      <c r="P519" s="359"/>
      <c r="Q519" s="359"/>
      <c r="R519" s="359"/>
      <c r="S519" s="359"/>
      <c r="T519" s="359"/>
      <c r="U519" s="359"/>
      <c r="V519" s="359"/>
      <c r="W519" s="337">
        <f t="shared" si="584"/>
        <v>0</v>
      </c>
      <c r="X519" s="359"/>
      <c r="Y519" s="359"/>
      <c r="Z519" s="359"/>
      <c r="AA519" s="359"/>
      <c r="AB519" s="359"/>
      <c r="AC519" s="359"/>
      <c r="AD519" s="359"/>
      <c r="AE519" s="359"/>
      <c r="AF519" s="359"/>
      <c r="AG519" s="359"/>
      <c r="AH519" s="359"/>
      <c r="AI519" s="359"/>
      <c r="AJ519" s="359"/>
      <c r="AK519" s="359"/>
      <c r="AL519" s="359"/>
      <c r="AM519" s="359"/>
      <c r="AN519" s="359"/>
      <c r="AO519" s="337">
        <f t="shared" si="585"/>
        <v>0</v>
      </c>
      <c r="AP519" s="325">
        <f t="shared" si="582"/>
        <v>0</v>
      </c>
      <c r="AQ519" s="360"/>
      <c r="AR519" s="352">
        <f t="shared" si="583"/>
        <v>0</v>
      </c>
    </row>
    <row r="520" spans="1:44">
      <c r="A520" s="308"/>
      <c r="B520" s="309"/>
      <c r="C520" s="324" t="s">
        <v>808</v>
      </c>
      <c r="D520" s="325"/>
      <c r="E520" s="359"/>
      <c r="F520" s="359"/>
      <c r="G520" s="359"/>
      <c r="H520" s="359"/>
      <c r="I520" s="359"/>
      <c r="J520" s="359"/>
      <c r="K520" s="359"/>
      <c r="L520" s="359"/>
      <c r="M520" s="359"/>
      <c r="N520" s="359"/>
      <c r="O520" s="359"/>
      <c r="P520" s="359"/>
      <c r="Q520" s="359"/>
      <c r="R520" s="359"/>
      <c r="S520" s="359"/>
      <c r="T520" s="359"/>
      <c r="U520" s="359"/>
      <c r="V520" s="359"/>
      <c r="W520" s="337">
        <f t="shared" si="584"/>
        <v>0</v>
      </c>
      <c r="X520" s="359"/>
      <c r="Y520" s="359"/>
      <c r="Z520" s="359"/>
      <c r="AA520" s="359"/>
      <c r="AB520" s="359"/>
      <c r="AC520" s="359"/>
      <c r="AD520" s="359"/>
      <c r="AE520" s="359"/>
      <c r="AF520" s="359"/>
      <c r="AG520" s="359"/>
      <c r="AH520" s="359"/>
      <c r="AI520" s="359"/>
      <c r="AJ520" s="359"/>
      <c r="AK520" s="359"/>
      <c r="AL520" s="359"/>
      <c r="AM520" s="359"/>
      <c r="AN520" s="359"/>
      <c r="AO520" s="337">
        <f t="shared" si="585"/>
        <v>0</v>
      </c>
      <c r="AP520" s="325">
        <f t="shared" si="582"/>
        <v>0</v>
      </c>
      <c r="AQ520" s="360"/>
      <c r="AR520" s="352">
        <f t="shared" si="583"/>
        <v>0</v>
      </c>
    </row>
    <row r="521" spans="1:44">
      <c r="A521" s="308"/>
      <c r="B521" s="309"/>
      <c r="C521" s="324" t="s">
        <v>1015</v>
      </c>
      <c r="D521" s="325"/>
      <c r="E521" s="359"/>
      <c r="F521" s="359"/>
      <c r="G521" s="359"/>
      <c r="H521" s="359"/>
      <c r="I521" s="359"/>
      <c r="J521" s="359"/>
      <c r="K521" s="359"/>
      <c r="L521" s="359"/>
      <c r="M521" s="359"/>
      <c r="N521" s="359"/>
      <c r="O521" s="359"/>
      <c r="P521" s="359"/>
      <c r="Q521" s="359"/>
      <c r="R521" s="359"/>
      <c r="S521" s="359"/>
      <c r="T521" s="359"/>
      <c r="U521" s="359"/>
      <c r="V521" s="359"/>
      <c r="W521" s="337">
        <f t="shared" si="584"/>
        <v>0</v>
      </c>
      <c r="X521" s="359"/>
      <c r="Y521" s="359"/>
      <c r="Z521" s="359"/>
      <c r="AA521" s="359"/>
      <c r="AB521" s="359"/>
      <c r="AC521" s="359"/>
      <c r="AD521" s="359"/>
      <c r="AE521" s="359"/>
      <c r="AF521" s="359"/>
      <c r="AG521" s="359"/>
      <c r="AH521" s="359"/>
      <c r="AI521" s="359"/>
      <c r="AJ521" s="359"/>
      <c r="AK521" s="359"/>
      <c r="AL521" s="359"/>
      <c r="AM521" s="359"/>
      <c r="AN521" s="359"/>
      <c r="AO521" s="337">
        <f t="shared" si="585"/>
        <v>0</v>
      </c>
      <c r="AP521" s="325">
        <f t="shared" si="582"/>
        <v>0</v>
      </c>
      <c r="AQ521" s="360"/>
      <c r="AR521" s="352">
        <f t="shared" si="583"/>
        <v>0</v>
      </c>
    </row>
    <row r="522" spans="1:44">
      <c r="A522" s="308"/>
      <c r="B522" s="309"/>
      <c r="C522" s="324" t="s">
        <v>1016</v>
      </c>
      <c r="D522" s="325"/>
      <c r="E522" s="359"/>
      <c r="F522" s="359"/>
      <c r="G522" s="359"/>
      <c r="H522" s="359"/>
      <c r="I522" s="359"/>
      <c r="J522" s="359"/>
      <c r="K522" s="359"/>
      <c r="L522" s="359"/>
      <c r="M522" s="359"/>
      <c r="N522" s="359"/>
      <c r="O522" s="359"/>
      <c r="P522" s="359"/>
      <c r="Q522" s="359"/>
      <c r="R522" s="359"/>
      <c r="S522" s="359"/>
      <c r="T522" s="359"/>
      <c r="U522" s="359"/>
      <c r="V522" s="359"/>
      <c r="W522" s="337">
        <f t="shared" si="584"/>
        <v>0</v>
      </c>
      <c r="X522" s="359"/>
      <c r="Y522" s="359"/>
      <c r="Z522" s="359"/>
      <c r="AA522" s="359"/>
      <c r="AB522" s="359"/>
      <c r="AC522" s="359"/>
      <c r="AD522" s="359"/>
      <c r="AE522" s="359"/>
      <c r="AF522" s="359"/>
      <c r="AG522" s="359"/>
      <c r="AH522" s="359"/>
      <c r="AI522" s="359"/>
      <c r="AJ522" s="359"/>
      <c r="AK522" s="359"/>
      <c r="AL522" s="359"/>
      <c r="AM522" s="359"/>
      <c r="AN522" s="359"/>
      <c r="AO522" s="337">
        <f t="shared" si="585"/>
        <v>0</v>
      </c>
      <c r="AP522" s="325">
        <f t="shared" si="582"/>
        <v>0</v>
      </c>
      <c r="AQ522" s="360"/>
      <c r="AR522" s="352">
        <f t="shared" si="583"/>
        <v>0</v>
      </c>
    </row>
    <row r="523" spans="1:44">
      <c r="A523" s="308"/>
      <c r="B523" s="309"/>
      <c r="C523" s="324" t="s">
        <v>812</v>
      </c>
      <c r="D523" s="325"/>
      <c r="E523" s="359"/>
      <c r="F523" s="359"/>
      <c r="G523" s="359"/>
      <c r="H523" s="359"/>
      <c r="I523" s="359"/>
      <c r="J523" s="359"/>
      <c r="K523" s="359"/>
      <c r="L523" s="359"/>
      <c r="M523" s="359"/>
      <c r="N523" s="359"/>
      <c r="O523" s="359"/>
      <c r="P523" s="359"/>
      <c r="Q523" s="359"/>
      <c r="R523" s="359"/>
      <c r="S523" s="359"/>
      <c r="T523" s="359"/>
      <c r="U523" s="359"/>
      <c r="V523" s="359"/>
      <c r="W523" s="337">
        <f t="shared" si="584"/>
        <v>0</v>
      </c>
      <c r="X523" s="359"/>
      <c r="Y523" s="359"/>
      <c r="Z523" s="359"/>
      <c r="AA523" s="359"/>
      <c r="AB523" s="359"/>
      <c r="AC523" s="359"/>
      <c r="AD523" s="359"/>
      <c r="AE523" s="359"/>
      <c r="AF523" s="359"/>
      <c r="AG523" s="359"/>
      <c r="AH523" s="359"/>
      <c r="AI523" s="359"/>
      <c r="AJ523" s="359"/>
      <c r="AK523" s="359"/>
      <c r="AL523" s="359"/>
      <c r="AM523" s="359"/>
      <c r="AN523" s="359"/>
      <c r="AO523" s="337">
        <f t="shared" si="585"/>
        <v>0</v>
      </c>
      <c r="AP523" s="325">
        <f t="shared" si="582"/>
        <v>0</v>
      </c>
      <c r="AQ523" s="360"/>
      <c r="AR523" s="352">
        <f t="shared" si="583"/>
        <v>0</v>
      </c>
    </row>
    <row r="524" spans="1:44">
      <c r="A524" s="308"/>
      <c r="B524" s="309"/>
      <c r="C524" s="324" t="s">
        <v>816</v>
      </c>
      <c r="D524" s="325"/>
      <c r="E524" s="359"/>
      <c r="F524" s="359"/>
      <c r="G524" s="359"/>
      <c r="H524" s="359"/>
      <c r="I524" s="359"/>
      <c r="J524" s="359"/>
      <c r="K524" s="359"/>
      <c r="L524" s="359"/>
      <c r="M524" s="359"/>
      <c r="N524" s="359"/>
      <c r="O524" s="359"/>
      <c r="P524" s="359"/>
      <c r="Q524" s="359"/>
      <c r="R524" s="359"/>
      <c r="S524" s="359"/>
      <c r="T524" s="359"/>
      <c r="U524" s="359"/>
      <c r="V524" s="359"/>
      <c r="W524" s="337">
        <f t="shared" si="584"/>
        <v>0</v>
      </c>
      <c r="X524" s="359"/>
      <c r="Y524" s="359"/>
      <c r="Z524" s="359"/>
      <c r="AA524" s="359"/>
      <c r="AB524" s="359"/>
      <c r="AC524" s="359"/>
      <c r="AD524" s="359"/>
      <c r="AE524" s="359"/>
      <c r="AF524" s="359"/>
      <c r="AG524" s="359"/>
      <c r="AH524" s="359"/>
      <c r="AI524" s="359"/>
      <c r="AJ524" s="359"/>
      <c r="AK524" s="359"/>
      <c r="AL524" s="359"/>
      <c r="AM524" s="359"/>
      <c r="AN524" s="359"/>
      <c r="AO524" s="337">
        <f t="shared" si="585"/>
        <v>0</v>
      </c>
      <c r="AP524" s="325">
        <f t="shared" si="582"/>
        <v>0</v>
      </c>
      <c r="AQ524" s="360"/>
      <c r="AR524" s="352">
        <f t="shared" si="583"/>
        <v>0</v>
      </c>
    </row>
    <row r="525" spans="1:44">
      <c r="A525" s="308"/>
      <c r="B525" s="309"/>
      <c r="C525" s="324" t="s">
        <v>820</v>
      </c>
      <c r="D525" s="325"/>
      <c r="E525" s="359"/>
      <c r="F525" s="359"/>
      <c r="G525" s="359"/>
      <c r="H525" s="359"/>
      <c r="I525" s="359"/>
      <c r="J525" s="359"/>
      <c r="K525" s="359"/>
      <c r="L525" s="359"/>
      <c r="M525" s="359"/>
      <c r="N525" s="359"/>
      <c r="O525" s="359"/>
      <c r="P525" s="359"/>
      <c r="Q525" s="359"/>
      <c r="R525" s="359"/>
      <c r="S525" s="359"/>
      <c r="T525" s="359"/>
      <c r="U525" s="359"/>
      <c r="V525" s="359"/>
      <c r="W525" s="337">
        <f t="shared" si="584"/>
        <v>0</v>
      </c>
      <c r="X525" s="359"/>
      <c r="Y525" s="359"/>
      <c r="Z525" s="359"/>
      <c r="AA525" s="359"/>
      <c r="AB525" s="359"/>
      <c r="AC525" s="359"/>
      <c r="AD525" s="359"/>
      <c r="AE525" s="359"/>
      <c r="AF525" s="359"/>
      <c r="AG525" s="359"/>
      <c r="AH525" s="359"/>
      <c r="AI525" s="359"/>
      <c r="AJ525" s="359"/>
      <c r="AK525" s="359"/>
      <c r="AL525" s="359"/>
      <c r="AM525" s="359"/>
      <c r="AN525" s="359"/>
      <c r="AO525" s="337">
        <f t="shared" si="585"/>
        <v>0</v>
      </c>
      <c r="AP525" s="325">
        <f t="shared" si="582"/>
        <v>0</v>
      </c>
      <c r="AQ525" s="360"/>
      <c r="AR525" s="352">
        <f t="shared" si="583"/>
        <v>0</v>
      </c>
    </row>
    <row r="526" spans="1:44">
      <c r="A526" s="308"/>
      <c r="B526" s="309"/>
      <c r="C526" s="324" t="s">
        <v>828</v>
      </c>
      <c r="D526" s="325"/>
      <c r="E526" s="359"/>
      <c r="F526" s="359"/>
      <c r="G526" s="359"/>
      <c r="H526" s="359"/>
      <c r="I526" s="359"/>
      <c r="J526" s="359"/>
      <c r="K526" s="359"/>
      <c r="L526" s="359"/>
      <c r="M526" s="359"/>
      <c r="N526" s="359"/>
      <c r="O526" s="359"/>
      <c r="P526" s="359"/>
      <c r="Q526" s="359"/>
      <c r="R526" s="359"/>
      <c r="S526" s="359"/>
      <c r="T526" s="359"/>
      <c r="U526" s="359"/>
      <c r="V526" s="359"/>
      <c r="W526" s="337">
        <f t="shared" si="584"/>
        <v>0</v>
      </c>
      <c r="X526" s="359"/>
      <c r="Y526" s="359"/>
      <c r="Z526" s="359"/>
      <c r="AA526" s="359"/>
      <c r="AB526" s="359"/>
      <c r="AC526" s="359"/>
      <c r="AD526" s="359"/>
      <c r="AE526" s="359"/>
      <c r="AF526" s="359"/>
      <c r="AG526" s="359"/>
      <c r="AH526" s="359"/>
      <c r="AI526" s="359"/>
      <c r="AJ526" s="359"/>
      <c r="AK526" s="359"/>
      <c r="AL526" s="359"/>
      <c r="AM526" s="359"/>
      <c r="AN526" s="359"/>
      <c r="AO526" s="337">
        <f t="shared" si="585"/>
        <v>0</v>
      </c>
      <c r="AP526" s="325">
        <f t="shared" si="582"/>
        <v>0</v>
      </c>
      <c r="AQ526" s="360"/>
      <c r="AR526" s="352">
        <f t="shared" si="583"/>
        <v>0</v>
      </c>
    </row>
    <row r="527" spans="1:44">
      <c r="A527" s="308"/>
      <c r="B527" s="309"/>
      <c r="C527" s="322" t="s">
        <v>831</v>
      </c>
      <c r="D527" s="323"/>
      <c r="E527" s="323">
        <f>SUM(E528:E532)</f>
        <v>0</v>
      </c>
      <c r="F527" s="323">
        <f t="shared" ref="F527:X527" si="586">SUM(F528:F532)</f>
        <v>0</v>
      </c>
      <c r="G527" s="323">
        <f t="shared" si="586"/>
        <v>0</v>
      </c>
      <c r="H527" s="323">
        <f t="shared" si="586"/>
        <v>0</v>
      </c>
      <c r="I527" s="323">
        <f t="shared" si="586"/>
        <v>0</v>
      </c>
      <c r="J527" s="323">
        <f t="shared" si="586"/>
        <v>0</v>
      </c>
      <c r="K527" s="323">
        <f t="shared" si="586"/>
        <v>0</v>
      </c>
      <c r="L527" s="323">
        <f t="shared" si="586"/>
        <v>0</v>
      </c>
      <c r="M527" s="323">
        <f t="shared" si="586"/>
        <v>0</v>
      </c>
      <c r="N527" s="323">
        <f t="shared" si="586"/>
        <v>0</v>
      </c>
      <c r="O527" s="323">
        <f t="shared" si="586"/>
        <v>0</v>
      </c>
      <c r="P527" s="323">
        <f t="shared" si="586"/>
        <v>0</v>
      </c>
      <c r="Q527" s="323">
        <f t="shared" si="586"/>
        <v>0</v>
      </c>
      <c r="R527" s="323">
        <f t="shared" si="586"/>
        <v>0</v>
      </c>
      <c r="S527" s="323">
        <f t="shared" si="586"/>
        <v>0</v>
      </c>
      <c r="T527" s="323">
        <f t="shared" si="586"/>
        <v>0</v>
      </c>
      <c r="U527" s="323">
        <f t="shared" si="586"/>
        <v>0</v>
      </c>
      <c r="V527" s="323">
        <f t="shared" si="586"/>
        <v>0</v>
      </c>
      <c r="W527" s="336">
        <f t="shared" si="586"/>
        <v>0</v>
      </c>
      <c r="X527" s="323">
        <f t="shared" si="586"/>
        <v>0</v>
      </c>
      <c r="Y527" s="323">
        <f t="shared" ref="Y527:AO527" si="587">SUM(Y528:Y532)</f>
        <v>0</v>
      </c>
      <c r="Z527" s="323">
        <f t="shared" si="587"/>
        <v>0</v>
      </c>
      <c r="AA527" s="323">
        <f t="shared" si="587"/>
        <v>0</v>
      </c>
      <c r="AB527" s="323">
        <f t="shared" si="587"/>
        <v>0</v>
      </c>
      <c r="AC527" s="323">
        <f t="shared" si="587"/>
        <v>0</v>
      </c>
      <c r="AD527" s="323">
        <f t="shared" si="587"/>
        <v>0</v>
      </c>
      <c r="AE527" s="323">
        <f t="shared" si="587"/>
        <v>0</v>
      </c>
      <c r="AF527" s="323">
        <f t="shared" si="587"/>
        <v>0</v>
      </c>
      <c r="AG527" s="323">
        <f t="shared" si="587"/>
        <v>0</v>
      </c>
      <c r="AH527" s="323">
        <f t="shared" si="587"/>
        <v>0</v>
      </c>
      <c r="AI527" s="323">
        <f t="shared" si="587"/>
        <v>0</v>
      </c>
      <c r="AJ527" s="323">
        <f t="shared" si="587"/>
        <v>0</v>
      </c>
      <c r="AK527" s="323">
        <f t="shared" si="587"/>
        <v>0</v>
      </c>
      <c r="AL527" s="323">
        <f t="shared" si="587"/>
        <v>0</v>
      </c>
      <c r="AM527" s="323">
        <f t="shared" si="587"/>
        <v>0</v>
      </c>
      <c r="AN527" s="323">
        <f t="shared" si="587"/>
        <v>0</v>
      </c>
      <c r="AO527" s="336">
        <f t="shared" si="587"/>
        <v>0</v>
      </c>
      <c r="AP527" s="323">
        <f t="shared" ref="AP527:AR527" si="588">SUM(AP528:AP532)</f>
        <v>0</v>
      </c>
      <c r="AQ527" s="350">
        <f t="shared" si="588"/>
        <v>0</v>
      </c>
      <c r="AR527" s="351">
        <f t="shared" si="588"/>
        <v>0</v>
      </c>
    </row>
    <row r="528" spans="1:44">
      <c r="A528" s="308"/>
      <c r="B528" s="309"/>
      <c r="C528" s="324" t="s">
        <v>835</v>
      </c>
      <c r="D528" s="325"/>
      <c r="E528" s="359"/>
      <c r="F528" s="359"/>
      <c r="G528" s="359"/>
      <c r="H528" s="359"/>
      <c r="I528" s="359"/>
      <c r="J528" s="359"/>
      <c r="K528" s="359"/>
      <c r="L528" s="359"/>
      <c r="M528" s="359"/>
      <c r="N528" s="359"/>
      <c r="O528" s="359"/>
      <c r="P528" s="359"/>
      <c r="Q528" s="359"/>
      <c r="R528" s="359"/>
      <c r="S528" s="359"/>
      <c r="T528" s="359"/>
      <c r="U528" s="359"/>
      <c r="V528" s="359"/>
      <c r="W528" s="337">
        <f>SUM(E528:V528)</f>
        <v>0</v>
      </c>
      <c r="X528" s="359"/>
      <c r="Y528" s="359"/>
      <c r="Z528" s="359"/>
      <c r="AA528" s="359"/>
      <c r="AB528" s="359"/>
      <c r="AC528" s="359"/>
      <c r="AD528" s="359"/>
      <c r="AE528" s="359"/>
      <c r="AF528" s="359"/>
      <c r="AG528" s="359"/>
      <c r="AH528" s="359"/>
      <c r="AI528" s="359"/>
      <c r="AJ528" s="359"/>
      <c r="AK528" s="359"/>
      <c r="AL528" s="359"/>
      <c r="AM528" s="359"/>
      <c r="AN528" s="359"/>
      <c r="AO528" s="337">
        <f>SUM(X528:AN528)</f>
        <v>0</v>
      </c>
      <c r="AP528" s="325">
        <f>+D528+W528-AO528</f>
        <v>0</v>
      </c>
      <c r="AQ528" s="360"/>
      <c r="AR528" s="352">
        <f t="shared" ref="AR528:AR532" si="589">+AP528-AQ528</f>
        <v>0</v>
      </c>
    </row>
    <row r="529" spans="1:44">
      <c r="A529" s="308"/>
      <c r="B529" s="309"/>
      <c r="C529" s="324" t="s">
        <v>1017</v>
      </c>
      <c r="D529" s="325"/>
      <c r="E529" s="359"/>
      <c r="F529" s="359"/>
      <c r="G529" s="359"/>
      <c r="H529" s="359"/>
      <c r="I529" s="359"/>
      <c r="J529" s="359"/>
      <c r="K529" s="359"/>
      <c r="L529" s="359"/>
      <c r="M529" s="359"/>
      <c r="N529" s="359"/>
      <c r="O529" s="359"/>
      <c r="P529" s="359"/>
      <c r="Q529" s="359"/>
      <c r="R529" s="359"/>
      <c r="S529" s="359"/>
      <c r="T529" s="359"/>
      <c r="U529" s="359"/>
      <c r="V529" s="359"/>
      <c r="W529" s="337">
        <f t="shared" ref="W529:W532" si="590">SUM(E529:V529)</f>
        <v>0</v>
      </c>
      <c r="X529" s="359"/>
      <c r="Y529" s="359"/>
      <c r="Z529" s="359"/>
      <c r="AA529" s="359"/>
      <c r="AB529" s="359"/>
      <c r="AC529" s="359"/>
      <c r="AD529" s="359"/>
      <c r="AE529" s="359"/>
      <c r="AF529" s="359"/>
      <c r="AG529" s="359"/>
      <c r="AH529" s="359"/>
      <c r="AI529" s="359"/>
      <c r="AJ529" s="359"/>
      <c r="AK529" s="359"/>
      <c r="AL529" s="359"/>
      <c r="AM529" s="359"/>
      <c r="AN529" s="359"/>
      <c r="AO529" s="337">
        <f t="shared" ref="AO529:AO532" si="591">SUM(X529:AN529)</f>
        <v>0</v>
      </c>
      <c r="AP529" s="325">
        <f>+D529+W529-AO529</f>
        <v>0</v>
      </c>
      <c r="AQ529" s="360"/>
      <c r="AR529" s="352">
        <f t="shared" si="589"/>
        <v>0</v>
      </c>
    </row>
    <row r="530" spans="1:44">
      <c r="A530" s="308"/>
      <c r="B530" s="309"/>
      <c r="C530" s="324" t="s">
        <v>838</v>
      </c>
      <c r="D530" s="325"/>
      <c r="E530" s="359"/>
      <c r="F530" s="359"/>
      <c r="G530" s="359"/>
      <c r="H530" s="359"/>
      <c r="I530" s="359"/>
      <c r="J530" s="359"/>
      <c r="K530" s="359"/>
      <c r="L530" s="359"/>
      <c r="M530" s="359"/>
      <c r="N530" s="359"/>
      <c r="O530" s="359"/>
      <c r="P530" s="359"/>
      <c r="Q530" s="359"/>
      <c r="R530" s="359"/>
      <c r="S530" s="359"/>
      <c r="T530" s="359"/>
      <c r="U530" s="359"/>
      <c r="V530" s="359"/>
      <c r="W530" s="337">
        <f t="shared" si="590"/>
        <v>0</v>
      </c>
      <c r="X530" s="359"/>
      <c r="Y530" s="359"/>
      <c r="Z530" s="359"/>
      <c r="AA530" s="359"/>
      <c r="AB530" s="359"/>
      <c r="AC530" s="359"/>
      <c r="AD530" s="359"/>
      <c r="AE530" s="359"/>
      <c r="AF530" s="359"/>
      <c r="AG530" s="359"/>
      <c r="AH530" s="359"/>
      <c r="AI530" s="359"/>
      <c r="AJ530" s="359"/>
      <c r="AK530" s="359"/>
      <c r="AL530" s="359"/>
      <c r="AM530" s="359"/>
      <c r="AN530" s="359"/>
      <c r="AO530" s="337">
        <f t="shared" si="591"/>
        <v>0</v>
      </c>
      <c r="AP530" s="325">
        <f>+D530+W530-AO530</f>
        <v>0</v>
      </c>
      <c r="AQ530" s="360"/>
      <c r="AR530" s="352">
        <f t="shared" si="589"/>
        <v>0</v>
      </c>
    </row>
    <row r="531" spans="1:44">
      <c r="A531" s="308"/>
      <c r="B531" s="309"/>
      <c r="C531" s="324" t="s">
        <v>842</v>
      </c>
      <c r="D531" s="325"/>
      <c r="E531" s="359"/>
      <c r="F531" s="359"/>
      <c r="G531" s="359"/>
      <c r="H531" s="359"/>
      <c r="I531" s="359"/>
      <c r="J531" s="359"/>
      <c r="K531" s="359"/>
      <c r="L531" s="359"/>
      <c r="M531" s="359"/>
      <c r="N531" s="359"/>
      <c r="O531" s="359"/>
      <c r="P531" s="359"/>
      <c r="Q531" s="359"/>
      <c r="R531" s="359"/>
      <c r="S531" s="359"/>
      <c r="T531" s="359"/>
      <c r="U531" s="359"/>
      <c r="V531" s="359"/>
      <c r="W531" s="337">
        <f t="shared" si="590"/>
        <v>0</v>
      </c>
      <c r="X531" s="359"/>
      <c r="Y531" s="359"/>
      <c r="Z531" s="359"/>
      <c r="AA531" s="359"/>
      <c r="AB531" s="359"/>
      <c r="AC531" s="359"/>
      <c r="AD531" s="359"/>
      <c r="AE531" s="359"/>
      <c r="AF531" s="359"/>
      <c r="AG531" s="359"/>
      <c r="AH531" s="359"/>
      <c r="AI531" s="359"/>
      <c r="AJ531" s="359"/>
      <c r="AK531" s="359"/>
      <c r="AL531" s="359"/>
      <c r="AM531" s="359"/>
      <c r="AN531" s="359"/>
      <c r="AO531" s="337">
        <f t="shared" si="591"/>
        <v>0</v>
      </c>
      <c r="AP531" s="325">
        <f>+D531+W531-AO531</f>
        <v>0</v>
      </c>
      <c r="AQ531" s="360"/>
      <c r="AR531" s="352">
        <f t="shared" si="589"/>
        <v>0</v>
      </c>
    </row>
    <row r="532" spans="1:44">
      <c r="A532" s="308"/>
      <c r="B532" s="309"/>
      <c r="C532" s="324" t="s">
        <v>845</v>
      </c>
      <c r="D532" s="325"/>
      <c r="E532" s="359"/>
      <c r="F532" s="359"/>
      <c r="G532" s="359"/>
      <c r="H532" s="359"/>
      <c r="I532" s="359"/>
      <c r="J532" s="359"/>
      <c r="K532" s="359"/>
      <c r="L532" s="359"/>
      <c r="M532" s="359"/>
      <c r="N532" s="359"/>
      <c r="O532" s="359"/>
      <c r="P532" s="359"/>
      <c r="Q532" s="359"/>
      <c r="R532" s="359"/>
      <c r="S532" s="359"/>
      <c r="T532" s="359"/>
      <c r="U532" s="359"/>
      <c r="V532" s="359"/>
      <c r="W532" s="337">
        <f t="shared" si="590"/>
        <v>0</v>
      </c>
      <c r="X532" s="359"/>
      <c r="Y532" s="359"/>
      <c r="Z532" s="359"/>
      <c r="AA532" s="359"/>
      <c r="AB532" s="359"/>
      <c r="AC532" s="359"/>
      <c r="AD532" s="359"/>
      <c r="AE532" s="359"/>
      <c r="AF532" s="359"/>
      <c r="AG532" s="359"/>
      <c r="AH532" s="359"/>
      <c r="AI532" s="359"/>
      <c r="AJ532" s="359"/>
      <c r="AK532" s="359"/>
      <c r="AL532" s="359"/>
      <c r="AM532" s="359"/>
      <c r="AN532" s="359"/>
      <c r="AO532" s="337">
        <f t="shared" si="591"/>
        <v>0</v>
      </c>
      <c r="AP532" s="325">
        <f>+D532+W532-AO532</f>
        <v>0</v>
      </c>
      <c r="AQ532" s="360"/>
      <c r="AR532" s="352">
        <f t="shared" si="589"/>
        <v>0</v>
      </c>
    </row>
    <row r="533" spans="1:44">
      <c r="A533" s="308"/>
      <c r="B533" s="309"/>
      <c r="C533" s="322" t="s">
        <v>849</v>
      </c>
      <c r="D533" s="323"/>
      <c r="E533" s="323">
        <f>SUM(E534:E538)</f>
        <v>0</v>
      </c>
      <c r="F533" s="323">
        <f t="shared" ref="F533:T533" si="592">SUM(F534:F538)</f>
        <v>0</v>
      </c>
      <c r="G533" s="323">
        <f t="shared" si="592"/>
        <v>0</v>
      </c>
      <c r="H533" s="323">
        <f t="shared" si="592"/>
        <v>0</v>
      </c>
      <c r="I533" s="323">
        <f t="shared" si="592"/>
        <v>0</v>
      </c>
      <c r="J533" s="323">
        <f t="shared" si="592"/>
        <v>0</v>
      </c>
      <c r="K533" s="323">
        <f t="shared" si="592"/>
        <v>0</v>
      </c>
      <c r="L533" s="323">
        <f t="shared" si="592"/>
        <v>0</v>
      </c>
      <c r="M533" s="323">
        <f t="shared" si="592"/>
        <v>0</v>
      </c>
      <c r="N533" s="323">
        <f t="shared" si="592"/>
        <v>0</v>
      </c>
      <c r="O533" s="323">
        <f t="shared" si="592"/>
        <v>0</v>
      </c>
      <c r="P533" s="323">
        <f t="shared" si="592"/>
        <v>0</v>
      </c>
      <c r="Q533" s="323">
        <f t="shared" si="592"/>
        <v>0</v>
      </c>
      <c r="R533" s="323">
        <f t="shared" si="592"/>
        <v>0</v>
      </c>
      <c r="S533" s="323">
        <f t="shared" si="592"/>
        <v>0</v>
      </c>
      <c r="T533" s="323">
        <f t="shared" si="592"/>
        <v>0</v>
      </c>
      <c r="U533" s="323"/>
      <c r="V533" s="323">
        <f>SUM(V534:V538)</f>
        <v>0</v>
      </c>
      <c r="W533" s="336">
        <f>SUM(W534:W538)</f>
        <v>0</v>
      </c>
      <c r="X533" s="323">
        <f>SUM(X534:X538)</f>
        <v>0</v>
      </c>
      <c r="Y533" s="323">
        <f t="shared" ref="Y533:AO533" si="593">SUM(Y534:Y538)</f>
        <v>0</v>
      </c>
      <c r="Z533" s="323">
        <f t="shared" si="593"/>
        <v>0</v>
      </c>
      <c r="AA533" s="323">
        <f t="shared" si="593"/>
        <v>0</v>
      </c>
      <c r="AB533" s="323">
        <f t="shared" si="593"/>
        <v>0</v>
      </c>
      <c r="AC533" s="323">
        <f t="shared" si="593"/>
        <v>0</v>
      </c>
      <c r="AD533" s="323">
        <f t="shared" si="593"/>
        <v>0</v>
      </c>
      <c r="AE533" s="323">
        <f t="shared" si="593"/>
        <v>0</v>
      </c>
      <c r="AF533" s="323">
        <f t="shared" si="593"/>
        <v>0</v>
      </c>
      <c r="AG533" s="323">
        <f t="shared" si="593"/>
        <v>0</v>
      </c>
      <c r="AH533" s="323">
        <f t="shared" si="593"/>
        <v>0</v>
      </c>
      <c r="AI533" s="323">
        <f t="shared" si="593"/>
        <v>0</v>
      </c>
      <c r="AJ533" s="323">
        <f t="shared" si="593"/>
        <v>0</v>
      </c>
      <c r="AK533" s="323">
        <f t="shared" si="593"/>
        <v>0</v>
      </c>
      <c r="AL533" s="323">
        <f t="shared" si="593"/>
        <v>0</v>
      </c>
      <c r="AM533" s="323">
        <f t="shared" si="593"/>
        <v>0</v>
      </c>
      <c r="AN533" s="323">
        <f t="shared" si="593"/>
        <v>0</v>
      </c>
      <c r="AO533" s="336">
        <f t="shared" si="593"/>
        <v>0</v>
      </c>
      <c r="AP533" s="323">
        <f t="shared" ref="AP533:AR533" si="594">SUM(AP534:AP538)</f>
        <v>0</v>
      </c>
      <c r="AQ533" s="350">
        <f t="shared" si="594"/>
        <v>0</v>
      </c>
      <c r="AR533" s="351">
        <f t="shared" si="594"/>
        <v>0</v>
      </c>
    </row>
    <row r="534" spans="1:44">
      <c r="A534" s="308"/>
      <c r="B534" s="309"/>
      <c r="C534" s="324" t="s">
        <v>853</v>
      </c>
      <c r="D534" s="325"/>
      <c r="E534" s="359"/>
      <c r="F534" s="359"/>
      <c r="G534" s="359"/>
      <c r="H534" s="359"/>
      <c r="I534" s="359"/>
      <c r="J534" s="359"/>
      <c r="K534" s="359"/>
      <c r="L534" s="359"/>
      <c r="M534" s="359"/>
      <c r="N534" s="359"/>
      <c r="O534" s="359"/>
      <c r="P534" s="359"/>
      <c r="Q534" s="359"/>
      <c r="R534" s="359"/>
      <c r="S534" s="359"/>
      <c r="T534" s="359"/>
      <c r="U534" s="359"/>
      <c r="V534" s="359"/>
      <c r="W534" s="337">
        <f>SUM(E534:V534)</f>
        <v>0</v>
      </c>
      <c r="X534" s="359"/>
      <c r="Y534" s="359"/>
      <c r="Z534" s="359"/>
      <c r="AA534" s="359"/>
      <c r="AB534" s="359"/>
      <c r="AC534" s="359"/>
      <c r="AD534" s="359"/>
      <c r="AE534" s="359"/>
      <c r="AF534" s="359"/>
      <c r="AG534" s="359"/>
      <c r="AH534" s="359"/>
      <c r="AI534" s="359"/>
      <c r="AJ534" s="359"/>
      <c r="AK534" s="359"/>
      <c r="AL534" s="359"/>
      <c r="AM534" s="359"/>
      <c r="AN534" s="359"/>
      <c r="AO534" s="337">
        <f>SUM(X534:AN534)</f>
        <v>0</v>
      </c>
      <c r="AP534" s="325">
        <f>+D534+W534-AO534</f>
        <v>0</v>
      </c>
      <c r="AQ534" s="360"/>
      <c r="AR534" s="352">
        <f t="shared" ref="AR534:AR538" si="595">+AP534-AQ534</f>
        <v>0</v>
      </c>
    </row>
    <row r="535" spans="1:44">
      <c r="A535" s="308"/>
      <c r="B535" s="309"/>
      <c r="C535" s="324" t="s">
        <v>857</v>
      </c>
      <c r="D535" s="325"/>
      <c r="E535" s="359"/>
      <c r="F535" s="359"/>
      <c r="G535" s="359"/>
      <c r="H535" s="359"/>
      <c r="I535" s="359"/>
      <c r="J535" s="359"/>
      <c r="K535" s="359"/>
      <c r="L535" s="359"/>
      <c r="M535" s="359"/>
      <c r="N535" s="359"/>
      <c r="O535" s="359"/>
      <c r="P535" s="359"/>
      <c r="Q535" s="359"/>
      <c r="R535" s="359"/>
      <c r="S535" s="359"/>
      <c r="T535" s="359"/>
      <c r="U535" s="359"/>
      <c r="V535" s="359"/>
      <c r="W535" s="337">
        <f t="shared" ref="W535:W538" si="596">SUM(E535:V535)</f>
        <v>0</v>
      </c>
      <c r="X535" s="359"/>
      <c r="Y535" s="359"/>
      <c r="Z535" s="359"/>
      <c r="AA535" s="359"/>
      <c r="AB535" s="359"/>
      <c r="AC535" s="359"/>
      <c r="AD535" s="359"/>
      <c r="AE535" s="359"/>
      <c r="AF535" s="359"/>
      <c r="AG535" s="359"/>
      <c r="AH535" s="359"/>
      <c r="AI535" s="359"/>
      <c r="AJ535" s="359"/>
      <c r="AK535" s="359"/>
      <c r="AL535" s="359"/>
      <c r="AM535" s="359"/>
      <c r="AN535" s="359"/>
      <c r="AO535" s="337">
        <f t="shared" ref="AO535:AO538" si="597">SUM(X535:AN535)</f>
        <v>0</v>
      </c>
      <c r="AP535" s="325">
        <f>+D535+W535-AO535</f>
        <v>0</v>
      </c>
      <c r="AQ535" s="360"/>
      <c r="AR535" s="352">
        <f t="shared" si="595"/>
        <v>0</v>
      </c>
    </row>
    <row r="536" spans="1:44">
      <c r="A536" s="308"/>
      <c r="B536" s="309"/>
      <c r="C536" s="324" t="s">
        <v>861</v>
      </c>
      <c r="D536" s="325"/>
      <c r="E536" s="359"/>
      <c r="F536" s="359"/>
      <c r="G536" s="359"/>
      <c r="H536" s="359"/>
      <c r="I536" s="359"/>
      <c r="J536" s="359"/>
      <c r="K536" s="359"/>
      <c r="L536" s="359"/>
      <c r="M536" s="359"/>
      <c r="N536" s="359"/>
      <c r="O536" s="359"/>
      <c r="P536" s="359"/>
      <c r="Q536" s="359"/>
      <c r="R536" s="359"/>
      <c r="S536" s="359"/>
      <c r="T536" s="359"/>
      <c r="U536" s="359"/>
      <c r="V536" s="359"/>
      <c r="W536" s="337">
        <f t="shared" si="596"/>
        <v>0</v>
      </c>
      <c r="X536" s="359"/>
      <c r="Y536" s="359"/>
      <c r="Z536" s="359"/>
      <c r="AA536" s="359"/>
      <c r="AB536" s="359"/>
      <c r="AC536" s="359"/>
      <c r="AD536" s="359"/>
      <c r="AE536" s="359"/>
      <c r="AF536" s="359"/>
      <c r="AG536" s="359"/>
      <c r="AH536" s="359"/>
      <c r="AI536" s="359"/>
      <c r="AJ536" s="359"/>
      <c r="AK536" s="359"/>
      <c r="AL536" s="359"/>
      <c r="AM536" s="359"/>
      <c r="AN536" s="359"/>
      <c r="AO536" s="337">
        <f t="shared" si="597"/>
        <v>0</v>
      </c>
      <c r="AP536" s="325">
        <f>+D536+W536-AO536</f>
        <v>0</v>
      </c>
      <c r="AQ536" s="360"/>
      <c r="AR536" s="352">
        <f t="shared" si="595"/>
        <v>0</v>
      </c>
    </row>
    <row r="537" spans="1:44">
      <c r="A537" s="308"/>
      <c r="B537" s="309"/>
      <c r="C537" s="324" t="s">
        <v>865</v>
      </c>
      <c r="D537" s="325"/>
      <c r="E537" s="359"/>
      <c r="F537" s="359"/>
      <c r="G537" s="359"/>
      <c r="H537" s="359"/>
      <c r="I537" s="359"/>
      <c r="J537" s="359"/>
      <c r="K537" s="359"/>
      <c r="L537" s="359"/>
      <c r="M537" s="359"/>
      <c r="N537" s="359"/>
      <c r="O537" s="359"/>
      <c r="P537" s="359"/>
      <c r="Q537" s="359"/>
      <c r="R537" s="359"/>
      <c r="S537" s="359"/>
      <c r="T537" s="359"/>
      <c r="U537" s="359"/>
      <c r="V537" s="359"/>
      <c r="W537" s="337">
        <f t="shared" si="596"/>
        <v>0</v>
      </c>
      <c r="X537" s="359"/>
      <c r="Y537" s="359"/>
      <c r="Z537" s="359"/>
      <c r="AA537" s="359"/>
      <c r="AB537" s="359"/>
      <c r="AC537" s="359"/>
      <c r="AD537" s="359"/>
      <c r="AE537" s="359"/>
      <c r="AF537" s="359"/>
      <c r="AG537" s="359"/>
      <c r="AH537" s="359"/>
      <c r="AI537" s="359"/>
      <c r="AJ537" s="359"/>
      <c r="AK537" s="359"/>
      <c r="AL537" s="359"/>
      <c r="AM537" s="359"/>
      <c r="AN537" s="359"/>
      <c r="AO537" s="337">
        <f t="shared" si="597"/>
        <v>0</v>
      </c>
      <c r="AP537" s="325">
        <f>+D537+W537-AO537</f>
        <v>0</v>
      </c>
      <c r="AQ537" s="360"/>
      <c r="AR537" s="352">
        <f t="shared" si="595"/>
        <v>0</v>
      </c>
    </row>
    <row r="538" spans="1:44">
      <c r="A538" s="308"/>
      <c r="B538" s="309"/>
      <c r="C538" s="324" t="s">
        <v>869</v>
      </c>
      <c r="D538" s="325"/>
      <c r="E538" s="359"/>
      <c r="F538" s="359"/>
      <c r="G538" s="359"/>
      <c r="H538" s="359"/>
      <c r="I538" s="359"/>
      <c r="J538" s="359"/>
      <c r="K538" s="359"/>
      <c r="L538" s="359"/>
      <c r="M538" s="359"/>
      <c r="N538" s="359"/>
      <c r="O538" s="359"/>
      <c r="P538" s="359"/>
      <c r="Q538" s="359"/>
      <c r="R538" s="359"/>
      <c r="S538" s="359"/>
      <c r="T538" s="359"/>
      <c r="U538" s="359"/>
      <c r="V538" s="359"/>
      <c r="W538" s="337">
        <f t="shared" si="596"/>
        <v>0</v>
      </c>
      <c r="X538" s="359"/>
      <c r="Y538" s="359"/>
      <c r="Z538" s="359"/>
      <c r="AA538" s="359"/>
      <c r="AB538" s="359"/>
      <c r="AC538" s="359"/>
      <c r="AD538" s="359"/>
      <c r="AE538" s="359"/>
      <c r="AF538" s="359"/>
      <c r="AG538" s="359"/>
      <c r="AH538" s="359"/>
      <c r="AI538" s="359"/>
      <c r="AJ538" s="359"/>
      <c r="AK538" s="359"/>
      <c r="AL538" s="359"/>
      <c r="AM538" s="359"/>
      <c r="AN538" s="359"/>
      <c r="AO538" s="337">
        <f t="shared" si="597"/>
        <v>0</v>
      </c>
      <c r="AP538" s="325">
        <f>+D538+W538-AO538</f>
        <v>0</v>
      </c>
      <c r="AQ538" s="360"/>
      <c r="AR538" s="352">
        <f t="shared" si="595"/>
        <v>0</v>
      </c>
    </row>
    <row r="539" spans="1:44">
      <c r="A539" s="308"/>
      <c r="B539" s="309"/>
      <c r="C539" s="322" t="s">
        <v>872</v>
      </c>
      <c r="D539" s="323"/>
      <c r="E539" s="323">
        <f>SUM(E540:E548)</f>
        <v>0</v>
      </c>
      <c r="F539" s="323">
        <f t="shared" ref="F539:X539" si="598">SUM(F540:F548)</f>
        <v>0</v>
      </c>
      <c r="G539" s="323">
        <f t="shared" si="598"/>
        <v>0</v>
      </c>
      <c r="H539" s="323">
        <f t="shared" si="598"/>
        <v>0</v>
      </c>
      <c r="I539" s="323">
        <f t="shared" si="598"/>
        <v>0</v>
      </c>
      <c r="J539" s="323">
        <f t="shared" si="598"/>
        <v>0</v>
      </c>
      <c r="K539" s="323">
        <f t="shared" si="598"/>
        <v>0</v>
      </c>
      <c r="L539" s="323">
        <f t="shared" si="598"/>
        <v>0</v>
      </c>
      <c r="M539" s="323">
        <f t="shared" si="598"/>
        <v>0</v>
      </c>
      <c r="N539" s="323">
        <f t="shared" si="598"/>
        <v>0</v>
      </c>
      <c r="O539" s="323">
        <f t="shared" si="598"/>
        <v>0</v>
      </c>
      <c r="P539" s="323">
        <f t="shared" si="598"/>
        <v>0</v>
      </c>
      <c r="Q539" s="323">
        <f t="shared" si="598"/>
        <v>0</v>
      </c>
      <c r="R539" s="323">
        <f t="shared" si="598"/>
        <v>0</v>
      </c>
      <c r="S539" s="323">
        <f t="shared" si="598"/>
        <v>0</v>
      </c>
      <c r="T539" s="323">
        <f t="shared" si="598"/>
        <v>0</v>
      </c>
      <c r="U539" s="323">
        <f t="shared" si="598"/>
        <v>0</v>
      </c>
      <c r="V539" s="323">
        <f t="shared" si="598"/>
        <v>0</v>
      </c>
      <c r="W539" s="336">
        <f t="shared" si="598"/>
        <v>0</v>
      </c>
      <c r="X539" s="323">
        <f t="shared" si="598"/>
        <v>0</v>
      </c>
      <c r="Y539" s="323">
        <f t="shared" ref="Y539:AO539" si="599">SUM(Y540:Y548)</f>
        <v>0</v>
      </c>
      <c r="Z539" s="323">
        <f t="shared" si="599"/>
        <v>0</v>
      </c>
      <c r="AA539" s="323">
        <f t="shared" si="599"/>
        <v>0</v>
      </c>
      <c r="AB539" s="323">
        <f t="shared" si="599"/>
        <v>0</v>
      </c>
      <c r="AC539" s="323">
        <f t="shared" si="599"/>
        <v>0</v>
      </c>
      <c r="AD539" s="323">
        <f t="shared" si="599"/>
        <v>0</v>
      </c>
      <c r="AE539" s="323">
        <f t="shared" si="599"/>
        <v>0</v>
      </c>
      <c r="AF539" s="323">
        <f t="shared" si="599"/>
        <v>0</v>
      </c>
      <c r="AG539" s="323">
        <f t="shared" si="599"/>
        <v>0</v>
      </c>
      <c r="AH539" s="323">
        <f t="shared" si="599"/>
        <v>0</v>
      </c>
      <c r="AI539" s="323">
        <f t="shared" si="599"/>
        <v>0</v>
      </c>
      <c r="AJ539" s="323">
        <f t="shared" si="599"/>
        <v>0</v>
      </c>
      <c r="AK539" s="323">
        <f t="shared" si="599"/>
        <v>0</v>
      </c>
      <c r="AL539" s="323">
        <f t="shared" si="599"/>
        <v>0</v>
      </c>
      <c r="AM539" s="323">
        <f t="shared" si="599"/>
        <v>0</v>
      </c>
      <c r="AN539" s="323">
        <f t="shared" si="599"/>
        <v>0</v>
      </c>
      <c r="AO539" s="336">
        <f t="shared" si="599"/>
        <v>0</v>
      </c>
      <c r="AP539" s="323">
        <f t="shared" ref="AP539:AR539" si="600">SUM(AP540:AP548)</f>
        <v>0</v>
      </c>
      <c r="AQ539" s="350">
        <f t="shared" si="600"/>
        <v>0</v>
      </c>
      <c r="AR539" s="351">
        <f t="shared" si="600"/>
        <v>0</v>
      </c>
    </row>
    <row r="540" spans="1:44">
      <c r="A540" s="308"/>
      <c r="B540" s="309"/>
      <c r="C540" s="324" t="s">
        <v>876</v>
      </c>
      <c r="D540" s="325"/>
      <c r="E540" s="359"/>
      <c r="F540" s="359"/>
      <c r="G540" s="359"/>
      <c r="H540" s="359"/>
      <c r="I540" s="359"/>
      <c r="J540" s="359"/>
      <c r="K540" s="359"/>
      <c r="L540" s="359"/>
      <c r="M540" s="359"/>
      <c r="N540" s="359"/>
      <c r="O540" s="359"/>
      <c r="P540" s="359"/>
      <c r="Q540" s="359"/>
      <c r="R540" s="359"/>
      <c r="S540" s="359"/>
      <c r="T540" s="359"/>
      <c r="U540" s="359"/>
      <c r="V540" s="359"/>
      <c r="W540" s="337">
        <f>SUM(E540:V540)</f>
        <v>0</v>
      </c>
      <c r="X540" s="359"/>
      <c r="Y540" s="359"/>
      <c r="Z540" s="359"/>
      <c r="AA540" s="359"/>
      <c r="AB540" s="359"/>
      <c r="AC540" s="359"/>
      <c r="AD540" s="359"/>
      <c r="AE540" s="359"/>
      <c r="AF540" s="359"/>
      <c r="AG540" s="359"/>
      <c r="AH540" s="359"/>
      <c r="AI540" s="359"/>
      <c r="AJ540" s="359"/>
      <c r="AK540" s="359"/>
      <c r="AL540" s="359"/>
      <c r="AM540" s="359"/>
      <c r="AN540" s="359"/>
      <c r="AO540" s="337">
        <f>SUM(X540:AN540)</f>
        <v>0</v>
      </c>
      <c r="AP540" s="325">
        <f t="shared" ref="AP540:AP548" si="601">+D540+W540-AO540</f>
        <v>0</v>
      </c>
      <c r="AQ540" s="360"/>
      <c r="AR540" s="352">
        <f t="shared" ref="AR540:AR548" si="602">+AP540-AQ540</f>
        <v>0</v>
      </c>
    </row>
    <row r="541" spans="1:44">
      <c r="A541" s="308"/>
      <c r="B541" s="309"/>
      <c r="C541" s="324" t="s">
        <v>880</v>
      </c>
      <c r="D541" s="325"/>
      <c r="E541" s="359"/>
      <c r="F541" s="359"/>
      <c r="G541" s="359"/>
      <c r="H541" s="359"/>
      <c r="I541" s="359"/>
      <c r="J541" s="359"/>
      <c r="K541" s="359"/>
      <c r="L541" s="359"/>
      <c r="M541" s="359"/>
      <c r="N541" s="359"/>
      <c r="O541" s="359"/>
      <c r="P541" s="359"/>
      <c r="Q541" s="359"/>
      <c r="R541" s="359"/>
      <c r="S541" s="359"/>
      <c r="T541" s="359"/>
      <c r="U541" s="359"/>
      <c r="V541" s="359"/>
      <c r="W541" s="337">
        <f t="shared" ref="W541:W548" si="603">SUM(E541:V541)</f>
        <v>0</v>
      </c>
      <c r="X541" s="359"/>
      <c r="Y541" s="359"/>
      <c r="Z541" s="359"/>
      <c r="AA541" s="359"/>
      <c r="AB541" s="359"/>
      <c r="AC541" s="359"/>
      <c r="AD541" s="359"/>
      <c r="AE541" s="359"/>
      <c r="AF541" s="359"/>
      <c r="AG541" s="359"/>
      <c r="AH541" s="359"/>
      <c r="AI541" s="359"/>
      <c r="AJ541" s="359"/>
      <c r="AK541" s="359"/>
      <c r="AL541" s="359"/>
      <c r="AM541" s="359"/>
      <c r="AN541" s="359"/>
      <c r="AO541" s="337">
        <f t="shared" ref="AO541:AO548" si="604">SUM(X541:AN541)</f>
        <v>0</v>
      </c>
      <c r="AP541" s="325">
        <f t="shared" si="601"/>
        <v>0</v>
      </c>
      <c r="AQ541" s="360"/>
      <c r="AR541" s="352">
        <f t="shared" si="602"/>
        <v>0</v>
      </c>
    </row>
    <row r="542" spans="1:44">
      <c r="A542" s="308"/>
      <c r="B542" s="309"/>
      <c r="C542" s="324" t="s">
        <v>884</v>
      </c>
      <c r="D542" s="325"/>
      <c r="E542" s="359"/>
      <c r="F542" s="359"/>
      <c r="G542" s="359"/>
      <c r="H542" s="359"/>
      <c r="I542" s="359"/>
      <c r="J542" s="359"/>
      <c r="K542" s="359"/>
      <c r="L542" s="359"/>
      <c r="M542" s="359"/>
      <c r="N542" s="359"/>
      <c r="O542" s="359"/>
      <c r="P542" s="359"/>
      <c r="Q542" s="359"/>
      <c r="R542" s="359"/>
      <c r="S542" s="359"/>
      <c r="T542" s="359"/>
      <c r="U542" s="359"/>
      <c r="V542" s="359"/>
      <c r="W542" s="337">
        <f t="shared" si="603"/>
        <v>0</v>
      </c>
      <c r="X542" s="359"/>
      <c r="Y542" s="359"/>
      <c r="Z542" s="359"/>
      <c r="AA542" s="359"/>
      <c r="AB542" s="359"/>
      <c r="AC542" s="359"/>
      <c r="AD542" s="359"/>
      <c r="AE542" s="359"/>
      <c r="AF542" s="359"/>
      <c r="AG542" s="359"/>
      <c r="AH542" s="359"/>
      <c r="AI542" s="359"/>
      <c r="AJ542" s="359"/>
      <c r="AK542" s="359"/>
      <c r="AL542" s="359"/>
      <c r="AM542" s="359"/>
      <c r="AN542" s="359"/>
      <c r="AO542" s="337">
        <f t="shared" si="604"/>
        <v>0</v>
      </c>
      <c r="AP542" s="325">
        <f t="shared" si="601"/>
        <v>0</v>
      </c>
      <c r="AQ542" s="360"/>
      <c r="AR542" s="352">
        <f t="shared" si="602"/>
        <v>0</v>
      </c>
    </row>
    <row r="543" spans="1:44">
      <c r="A543" s="308"/>
      <c r="B543" s="309"/>
      <c r="C543" s="324" t="s">
        <v>1018</v>
      </c>
      <c r="D543" s="325"/>
      <c r="E543" s="359"/>
      <c r="F543" s="359"/>
      <c r="G543" s="359"/>
      <c r="H543" s="359"/>
      <c r="I543" s="359"/>
      <c r="J543" s="359"/>
      <c r="K543" s="359"/>
      <c r="L543" s="359"/>
      <c r="M543" s="359"/>
      <c r="N543" s="359"/>
      <c r="O543" s="359"/>
      <c r="P543" s="359"/>
      <c r="Q543" s="359"/>
      <c r="R543" s="359"/>
      <c r="S543" s="359"/>
      <c r="T543" s="359"/>
      <c r="U543" s="359"/>
      <c r="V543" s="359"/>
      <c r="W543" s="337">
        <f t="shared" si="603"/>
        <v>0</v>
      </c>
      <c r="X543" s="359"/>
      <c r="Y543" s="359"/>
      <c r="Z543" s="359"/>
      <c r="AA543" s="359"/>
      <c r="AB543" s="359"/>
      <c r="AC543" s="359"/>
      <c r="AD543" s="359"/>
      <c r="AE543" s="359"/>
      <c r="AF543" s="359"/>
      <c r="AG543" s="359"/>
      <c r="AH543" s="359"/>
      <c r="AI543" s="359"/>
      <c r="AJ543" s="359"/>
      <c r="AK543" s="359"/>
      <c r="AL543" s="359"/>
      <c r="AM543" s="359"/>
      <c r="AN543" s="359"/>
      <c r="AO543" s="337">
        <f t="shared" si="604"/>
        <v>0</v>
      </c>
      <c r="AP543" s="325">
        <f t="shared" si="601"/>
        <v>0</v>
      </c>
      <c r="AQ543" s="360"/>
      <c r="AR543" s="352">
        <f t="shared" si="602"/>
        <v>0</v>
      </c>
    </row>
    <row r="544" spans="1:44">
      <c r="A544" s="308"/>
      <c r="B544" s="309"/>
      <c r="C544" s="324" t="s">
        <v>1019</v>
      </c>
      <c r="D544" s="325"/>
      <c r="E544" s="359"/>
      <c r="F544" s="359"/>
      <c r="G544" s="359"/>
      <c r="H544" s="359"/>
      <c r="I544" s="359"/>
      <c r="J544" s="359"/>
      <c r="K544" s="359"/>
      <c r="L544" s="359"/>
      <c r="M544" s="359"/>
      <c r="N544" s="359"/>
      <c r="O544" s="359"/>
      <c r="P544" s="359"/>
      <c r="Q544" s="359"/>
      <c r="R544" s="359"/>
      <c r="S544" s="359"/>
      <c r="T544" s="359"/>
      <c r="U544" s="359"/>
      <c r="V544" s="359"/>
      <c r="W544" s="337">
        <f t="shared" si="603"/>
        <v>0</v>
      </c>
      <c r="X544" s="359"/>
      <c r="Y544" s="359"/>
      <c r="Z544" s="359"/>
      <c r="AA544" s="359"/>
      <c r="AB544" s="359"/>
      <c r="AC544" s="359"/>
      <c r="AD544" s="359"/>
      <c r="AE544" s="359"/>
      <c r="AF544" s="359"/>
      <c r="AG544" s="359"/>
      <c r="AH544" s="359"/>
      <c r="AI544" s="359"/>
      <c r="AJ544" s="359"/>
      <c r="AK544" s="359"/>
      <c r="AL544" s="359"/>
      <c r="AM544" s="359"/>
      <c r="AN544" s="359"/>
      <c r="AO544" s="337">
        <f t="shared" si="604"/>
        <v>0</v>
      </c>
      <c r="AP544" s="325">
        <f t="shared" si="601"/>
        <v>0</v>
      </c>
      <c r="AQ544" s="360"/>
      <c r="AR544" s="352">
        <f t="shared" si="602"/>
        <v>0</v>
      </c>
    </row>
    <row r="545" spans="1:44">
      <c r="A545" s="308"/>
      <c r="B545" s="309"/>
      <c r="C545" s="324" t="s">
        <v>1020</v>
      </c>
      <c r="D545" s="325"/>
      <c r="E545" s="359"/>
      <c r="F545" s="359"/>
      <c r="G545" s="359"/>
      <c r="H545" s="359"/>
      <c r="I545" s="359"/>
      <c r="J545" s="359"/>
      <c r="K545" s="359"/>
      <c r="L545" s="359"/>
      <c r="M545" s="359"/>
      <c r="N545" s="359"/>
      <c r="O545" s="359"/>
      <c r="P545" s="359"/>
      <c r="Q545" s="359"/>
      <c r="R545" s="359"/>
      <c r="S545" s="359"/>
      <c r="T545" s="359"/>
      <c r="U545" s="359"/>
      <c r="V545" s="359"/>
      <c r="W545" s="337">
        <f t="shared" si="603"/>
        <v>0</v>
      </c>
      <c r="X545" s="359"/>
      <c r="Y545" s="359"/>
      <c r="Z545" s="359"/>
      <c r="AA545" s="359"/>
      <c r="AB545" s="359"/>
      <c r="AC545" s="359"/>
      <c r="AD545" s="359"/>
      <c r="AE545" s="359"/>
      <c r="AF545" s="359"/>
      <c r="AG545" s="359"/>
      <c r="AH545" s="359"/>
      <c r="AI545" s="359"/>
      <c r="AJ545" s="359"/>
      <c r="AK545" s="359"/>
      <c r="AL545" s="359"/>
      <c r="AM545" s="359"/>
      <c r="AN545" s="359"/>
      <c r="AO545" s="337">
        <f t="shared" si="604"/>
        <v>0</v>
      </c>
      <c r="AP545" s="325">
        <f t="shared" si="601"/>
        <v>0</v>
      </c>
      <c r="AQ545" s="360"/>
      <c r="AR545" s="352">
        <f t="shared" si="602"/>
        <v>0</v>
      </c>
    </row>
    <row r="546" spans="1:44">
      <c r="A546" s="308"/>
      <c r="B546" s="309"/>
      <c r="C546" s="324" t="s">
        <v>1021</v>
      </c>
      <c r="D546" s="325"/>
      <c r="E546" s="359"/>
      <c r="F546" s="359"/>
      <c r="G546" s="359"/>
      <c r="H546" s="359"/>
      <c r="I546" s="359"/>
      <c r="J546" s="359"/>
      <c r="K546" s="359"/>
      <c r="L546" s="359"/>
      <c r="M546" s="359"/>
      <c r="N546" s="359"/>
      <c r="O546" s="359"/>
      <c r="P546" s="359"/>
      <c r="Q546" s="359"/>
      <c r="R546" s="359"/>
      <c r="S546" s="359"/>
      <c r="T546" s="359"/>
      <c r="U546" s="359"/>
      <c r="V546" s="359"/>
      <c r="W546" s="337">
        <f t="shared" si="603"/>
        <v>0</v>
      </c>
      <c r="X546" s="359"/>
      <c r="Y546" s="359"/>
      <c r="Z546" s="359"/>
      <c r="AA546" s="359"/>
      <c r="AB546" s="359"/>
      <c r="AC546" s="359"/>
      <c r="AD546" s="359"/>
      <c r="AE546" s="359"/>
      <c r="AF546" s="359"/>
      <c r="AG546" s="359"/>
      <c r="AH546" s="359"/>
      <c r="AI546" s="359"/>
      <c r="AJ546" s="359"/>
      <c r="AK546" s="359"/>
      <c r="AL546" s="359"/>
      <c r="AM546" s="359"/>
      <c r="AN546" s="359"/>
      <c r="AO546" s="337">
        <f t="shared" si="604"/>
        <v>0</v>
      </c>
      <c r="AP546" s="325">
        <f t="shared" si="601"/>
        <v>0</v>
      </c>
      <c r="AQ546" s="360"/>
      <c r="AR546" s="352">
        <f t="shared" si="602"/>
        <v>0</v>
      </c>
    </row>
    <row r="547" spans="1:44">
      <c r="A547" s="308"/>
      <c r="B547" s="309"/>
      <c r="C547" s="324" t="s">
        <v>888</v>
      </c>
      <c r="D547" s="325"/>
      <c r="E547" s="359"/>
      <c r="F547" s="359"/>
      <c r="G547" s="359"/>
      <c r="H547" s="359"/>
      <c r="I547" s="359"/>
      <c r="J547" s="359"/>
      <c r="K547" s="359"/>
      <c r="L547" s="359"/>
      <c r="M547" s="359"/>
      <c r="N547" s="359"/>
      <c r="O547" s="359"/>
      <c r="P547" s="359"/>
      <c r="Q547" s="359"/>
      <c r="R547" s="359"/>
      <c r="S547" s="359"/>
      <c r="T547" s="359"/>
      <c r="U547" s="359"/>
      <c r="V547" s="359"/>
      <c r="W547" s="337">
        <f t="shared" si="603"/>
        <v>0</v>
      </c>
      <c r="X547" s="359"/>
      <c r="Y547" s="359"/>
      <c r="Z547" s="359"/>
      <c r="AA547" s="359"/>
      <c r="AB547" s="359"/>
      <c r="AC547" s="359"/>
      <c r="AD547" s="359"/>
      <c r="AE547" s="359"/>
      <c r="AF547" s="359"/>
      <c r="AG547" s="359"/>
      <c r="AH547" s="359"/>
      <c r="AI547" s="359"/>
      <c r="AJ547" s="359"/>
      <c r="AK547" s="359"/>
      <c r="AL547" s="359"/>
      <c r="AM547" s="359"/>
      <c r="AN547" s="359"/>
      <c r="AO547" s="337">
        <f t="shared" si="604"/>
        <v>0</v>
      </c>
      <c r="AP547" s="325">
        <f t="shared" si="601"/>
        <v>0</v>
      </c>
      <c r="AQ547" s="360"/>
      <c r="AR547" s="352">
        <f t="shared" si="602"/>
        <v>0</v>
      </c>
    </row>
    <row r="548" spans="1:44">
      <c r="A548" s="308"/>
      <c r="B548" s="309"/>
      <c r="C548" s="324" t="s">
        <v>891</v>
      </c>
      <c r="D548" s="325"/>
      <c r="E548" s="359"/>
      <c r="F548" s="359"/>
      <c r="G548" s="359"/>
      <c r="H548" s="359"/>
      <c r="I548" s="359"/>
      <c r="J548" s="359"/>
      <c r="K548" s="359"/>
      <c r="L548" s="359"/>
      <c r="M548" s="359"/>
      <c r="N548" s="359"/>
      <c r="O548" s="359"/>
      <c r="P548" s="359"/>
      <c r="Q548" s="359"/>
      <c r="R548" s="359"/>
      <c r="S548" s="359"/>
      <c r="T548" s="359"/>
      <c r="U548" s="359"/>
      <c r="V548" s="359"/>
      <c r="W548" s="337">
        <f t="shared" si="603"/>
        <v>0</v>
      </c>
      <c r="X548" s="359"/>
      <c r="Y548" s="359"/>
      <c r="Z548" s="359"/>
      <c r="AA548" s="359"/>
      <c r="AB548" s="359"/>
      <c r="AC548" s="359"/>
      <c r="AD548" s="359"/>
      <c r="AE548" s="359"/>
      <c r="AF548" s="359"/>
      <c r="AG548" s="359"/>
      <c r="AH548" s="359"/>
      <c r="AI548" s="359"/>
      <c r="AJ548" s="359"/>
      <c r="AK548" s="359"/>
      <c r="AL548" s="359"/>
      <c r="AM548" s="359"/>
      <c r="AN548" s="359"/>
      <c r="AO548" s="337">
        <f t="shared" si="604"/>
        <v>0</v>
      </c>
      <c r="AP548" s="325">
        <f t="shared" si="601"/>
        <v>0</v>
      </c>
      <c r="AQ548" s="360"/>
      <c r="AR548" s="352">
        <f t="shared" si="602"/>
        <v>0</v>
      </c>
    </row>
    <row r="549" spans="1:44">
      <c r="A549" s="308"/>
      <c r="B549" s="309"/>
      <c r="C549" s="322" t="s">
        <v>1022</v>
      </c>
      <c r="D549" s="323"/>
      <c r="E549" s="323">
        <f>SUM(E550)</f>
        <v>0</v>
      </c>
      <c r="F549" s="323">
        <f t="shared" ref="F549:X549" si="605">SUM(F550)</f>
        <v>0</v>
      </c>
      <c r="G549" s="323">
        <f t="shared" si="605"/>
        <v>0</v>
      </c>
      <c r="H549" s="323">
        <f t="shared" si="605"/>
        <v>0</v>
      </c>
      <c r="I549" s="323">
        <f t="shared" si="605"/>
        <v>0</v>
      </c>
      <c r="J549" s="323">
        <f t="shared" si="605"/>
        <v>0</v>
      </c>
      <c r="K549" s="323">
        <f t="shared" si="605"/>
        <v>0</v>
      </c>
      <c r="L549" s="323">
        <f t="shared" si="605"/>
        <v>0</v>
      </c>
      <c r="M549" s="323">
        <f t="shared" si="605"/>
        <v>0</v>
      </c>
      <c r="N549" s="323">
        <f t="shared" si="605"/>
        <v>0</v>
      </c>
      <c r="O549" s="323">
        <f t="shared" si="605"/>
        <v>0</v>
      </c>
      <c r="P549" s="323">
        <f t="shared" si="605"/>
        <v>0</v>
      </c>
      <c r="Q549" s="323">
        <f t="shared" si="605"/>
        <v>0</v>
      </c>
      <c r="R549" s="323">
        <f t="shared" si="605"/>
        <v>0</v>
      </c>
      <c r="S549" s="323">
        <f t="shared" si="605"/>
        <v>0</v>
      </c>
      <c r="T549" s="323">
        <f t="shared" si="605"/>
        <v>0</v>
      </c>
      <c r="U549" s="323">
        <f t="shared" si="605"/>
        <v>0</v>
      </c>
      <c r="V549" s="323">
        <f t="shared" si="605"/>
        <v>0</v>
      </c>
      <c r="W549" s="336">
        <f t="shared" si="605"/>
        <v>0</v>
      </c>
      <c r="X549" s="323">
        <f t="shared" si="605"/>
        <v>0</v>
      </c>
      <c r="Y549" s="323">
        <f t="shared" ref="Y549:AO549" si="606">SUM(Y550)</f>
        <v>0</v>
      </c>
      <c r="Z549" s="323">
        <f t="shared" si="606"/>
        <v>0</v>
      </c>
      <c r="AA549" s="323">
        <f t="shared" si="606"/>
        <v>0</v>
      </c>
      <c r="AB549" s="323">
        <f t="shared" si="606"/>
        <v>0</v>
      </c>
      <c r="AC549" s="323">
        <f t="shared" si="606"/>
        <v>0</v>
      </c>
      <c r="AD549" s="323">
        <f t="shared" si="606"/>
        <v>0</v>
      </c>
      <c r="AE549" s="323">
        <f t="shared" si="606"/>
        <v>0</v>
      </c>
      <c r="AF549" s="323">
        <f t="shared" si="606"/>
        <v>0</v>
      </c>
      <c r="AG549" s="323">
        <f t="shared" si="606"/>
        <v>0</v>
      </c>
      <c r="AH549" s="323">
        <f t="shared" si="606"/>
        <v>0</v>
      </c>
      <c r="AI549" s="323">
        <f t="shared" si="606"/>
        <v>0</v>
      </c>
      <c r="AJ549" s="323">
        <f t="shared" si="606"/>
        <v>0</v>
      </c>
      <c r="AK549" s="323">
        <f t="shared" si="606"/>
        <v>0</v>
      </c>
      <c r="AL549" s="323">
        <f t="shared" si="606"/>
        <v>0</v>
      </c>
      <c r="AM549" s="323">
        <f t="shared" si="606"/>
        <v>0</v>
      </c>
      <c r="AN549" s="323">
        <f t="shared" si="606"/>
        <v>0</v>
      </c>
      <c r="AO549" s="336">
        <f t="shared" si="606"/>
        <v>0</v>
      </c>
      <c r="AP549" s="323">
        <f t="shared" ref="AP549:AR549" si="607">SUM(AP550)</f>
        <v>0</v>
      </c>
      <c r="AQ549" s="350">
        <f t="shared" si="607"/>
        <v>0</v>
      </c>
      <c r="AR549" s="351">
        <f t="shared" si="607"/>
        <v>0</v>
      </c>
    </row>
    <row r="550" spans="1:44">
      <c r="A550" s="308"/>
      <c r="B550" s="309"/>
      <c r="C550" s="324" t="s">
        <v>1023</v>
      </c>
      <c r="D550" s="325"/>
      <c r="E550" s="359"/>
      <c r="F550" s="359"/>
      <c r="G550" s="359"/>
      <c r="H550" s="359"/>
      <c r="I550" s="359"/>
      <c r="J550" s="359"/>
      <c r="K550" s="359"/>
      <c r="L550" s="359"/>
      <c r="M550" s="359"/>
      <c r="N550" s="359"/>
      <c r="O550" s="359"/>
      <c r="P550" s="359"/>
      <c r="Q550" s="359"/>
      <c r="R550" s="359"/>
      <c r="S550" s="359"/>
      <c r="T550" s="359"/>
      <c r="U550" s="359"/>
      <c r="V550" s="359"/>
      <c r="W550" s="337">
        <f>SUM(E550:V550)</f>
        <v>0</v>
      </c>
      <c r="X550" s="359"/>
      <c r="Y550" s="359"/>
      <c r="Z550" s="359"/>
      <c r="AA550" s="359"/>
      <c r="AB550" s="359"/>
      <c r="AC550" s="359"/>
      <c r="AD550" s="359"/>
      <c r="AE550" s="359"/>
      <c r="AF550" s="359"/>
      <c r="AG550" s="359"/>
      <c r="AH550" s="359"/>
      <c r="AI550" s="359"/>
      <c r="AJ550" s="359"/>
      <c r="AK550" s="359"/>
      <c r="AL550" s="359"/>
      <c r="AM550" s="359"/>
      <c r="AN550" s="359"/>
      <c r="AO550" s="337">
        <f>SUM(X550:AN550)</f>
        <v>0</v>
      </c>
      <c r="AP550" s="325">
        <f>+D550+W550-AO550</f>
        <v>0</v>
      </c>
      <c r="AQ550" s="360"/>
      <c r="AR550" s="352">
        <f t="shared" ref="AR550" si="608">+AP550-AQ550</f>
        <v>0</v>
      </c>
    </row>
    <row r="551" spans="1:44">
      <c r="A551" s="308"/>
      <c r="B551" s="309"/>
      <c r="C551" s="327" t="s">
        <v>1024</v>
      </c>
      <c r="D551" s="328"/>
      <c r="E551" s="328">
        <f>+E503+E505+E527+E533+E539+E549</f>
        <v>0</v>
      </c>
      <c r="F551" s="328">
        <f t="shared" ref="F551:X551" si="609">+F503+F505+F527+F533+F539+F549</f>
        <v>0</v>
      </c>
      <c r="G551" s="328">
        <f t="shared" si="609"/>
        <v>0</v>
      </c>
      <c r="H551" s="328">
        <f t="shared" si="609"/>
        <v>0</v>
      </c>
      <c r="I551" s="328">
        <f t="shared" si="609"/>
        <v>0</v>
      </c>
      <c r="J551" s="328">
        <f t="shared" si="609"/>
        <v>0</v>
      </c>
      <c r="K551" s="328">
        <f t="shared" si="609"/>
        <v>0</v>
      </c>
      <c r="L551" s="328">
        <f t="shared" si="609"/>
        <v>0</v>
      </c>
      <c r="M551" s="328">
        <f t="shared" si="609"/>
        <v>0</v>
      </c>
      <c r="N551" s="328">
        <f t="shared" si="609"/>
        <v>0</v>
      </c>
      <c r="O551" s="328">
        <f t="shared" si="609"/>
        <v>0</v>
      </c>
      <c r="P551" s="328">
        <f t="shared" si="609"/>
        <v>0</v>
      </c>
      <c r="Q551" s="328">
        <f t="shared" si="609"/>
        <v>0</v>
      </c>
      <c r="R551" s="328">
        <f t="shared" si="609"/>
        <v>0</v>
      </c>
      <c r="S551" s="328">
        <f t="shared" si="609"/>
        <v>0</v>
      </c>
      <c r="T551" s="328">
        <f t="shared" si="609"/>
        <v>0</v>
      </c>
      <c r="U551" s="328">
        <f t="shared" si="609"/>
        <v>0</v>
      </c>
      <c r="V551" s="328">
        <f t="shared" si="609"/>
        <v>0</v>
      </c>
      <c r="W551" s="338">
        <f t="shared" si="609"/>
        <v>0</v>
      </c>
      <c r="X551" s="328">
        <f t="shared" si="609"/>
        <v>0</v>
      </c>
      <c r="Y551" s="328">
        <f t="shared" ref="Y551:AO551" si="610">+Y503+Y505+Y527+Y533+Y539+Y549</f>
        <v>0</v>
      </c>
      <c r="Z551" s="328">
        <f t="shared" si="610"/>
        <v>0</v>
      </c>
      <c r="AA551" s="328">
        <f t="shared" si="610"/>
        <v>0</v>
      </c>
      <c r="AB551" s="328">
        <f t="shared" si="610"/>
        <v>0</v>
      </c>
      <c r="AC551" s="328">
        <f t="shared" si="610"/>
        <v>0</v>
      </c>
      <c r="AD551" s="328">
        <f t="shared" si="610"/>
        <v>0</v>
      </c>
      <c r="AE551" s="328">
        <f t="shared" si="610"/>
        <v>0</v>
      </c>
      <c r="AF551" s="328">
        <f t="shared" si="610"/>
        <v>0</v>
      </c>
      <c r="AG551" s="328">
        <f t="shared" si="610"/>
        <v>0</v>
      </c>
      <c r="AH551" s="328">
        <f t="shared" si="610"/>
        <v>0</v>
      </c>
      <c r="AI551" s="328">
        <f t="shared" si="610"/>
        <v>0</v>
      </c>
      <c r="AJ551" s="328">
        <f t="shared" si="610"/>
        <v>0</v>
      </c>
      <c r="AK551" s="328">
        <f t="shared" si="610"/>
        <v>0</v>
      </c>
      <c r="AL551" s="328">
        <f t="shared" si="610"/>
        <v>0</v>
      </c>
      <c r="AM551" s="328">
        <f t="shared" si="610"/>
        <v>0</v>
      </c>
      <c r="AN551" s="328">
        <f t="shared" si="610"/>
        <v>0</v>
      </c>
      <c r="AO551" s="338">
        <f t="shared" si="610"/>
        <v>0</v>
      </c>
      <c r="AP551" s="328">
        <f t="shared" ref="AP551:AR551" si="611">+AP503+AP505+AP527+AP533+AP539+AP549</f>
        <v>0</v>
      </c>
      <c r="AQ551" s="353">
        <f t="shared" si="611"/>
        <v>0</v>
      </c>
      <c r="AR551" s="328">
        <f t="shared" si="611"/>
        <v>0</v>
      </c>
    </row>
    <row r="552" spans="1:44">
      <c r="A552" s="308"/>
      <c r="B552" s="309"/>
      <c r="C552" s="329" t="s">
        <v>1025</v>
      </c>
      <c r="D552" s="330"/>
      <c r="E552" s="330"/>
      <c r="F552" s="330"/>
      <c r="G552" s="330"/>
      <c r="H552" s="330"/>
      <c r="I552" s="330"/>
      <c r="J552" s="330"/>
      <c r="K552" s="330"/>
      <c r="L552" s="330"/>
      <c r="M552" s="330"/>
      <c r="N552" s="330"/>
      <c r="O552" s="330"/>
      <c r="P552" s="330"/>
      <c r="Q552" s="330"/>
      <c r="R552" s="330"/>
      <c r="S552" s="330"/>
      <c r="T552" s="330"/>
      <c r="U552" s="330"/>
      <c r="V552" s="330"/>
      <c r="W552" s="330"/>
      <c r="X552" s="330"/>
      <c r="Y552" s="330"/>
      <c r="Z552" s="330"/>
      <c r="AA552" s="330"/>
      <c r="AB552" s="330"/>
      <c r="AC552" s="330"/>
      <c r="AD552" s="330"/>
      <c r="AE552" s="330"/>
      <c r="AF552" s="330"/>
      <c r="AG552" s="330"/>
      <c r="AH552" s="330"/>
      <c r="AI552" s="330"/>
      <c r="AJ552" s="330"/>
      <c r="AK552" s="330"/>
      <c r="AL552" s="330"/>
      <c r="AM552" s="330"/>
      <c r="AN552" s="330"/>
      <c r="AO552" s="330"/>
      <c r="AP552" s="330"/>
      <c r="AQ552" s="330"/>
      <c r="AR552" s="354"/>
    </row>
    <row r="553" spans="1:44">
      <c r="A553" s="308"/>
      <c r="B553" s="309"/>
      <c r="C553" s="324" t="s">
        <v>1026</v>
      </c>
      <c r="D553" s="325"/>
      <c r="E553" s="359"/>
      <c r="F553" s="359"/>
      <c r="G553" s="359"/>
      <c r="H553" s="359"/>
      <c r="I553" s="359"/>
      <c r="J553" s="359"/>
      <c r="K553" s="359"/>
      <c r="L553" s="359"/>
      <c r="M553" s="359"/>
      <c r="N553" s="359"/>
      <c r="O553" s="359"/>
      <c r="P553" s="359"/>
      <c r="Q553" s="359"/>
      <c r="R553" s="359"/>
      <c r="S553" s="359"/>
      <c r="T553" s="359"/>
      <c r="U553" s="359"/>
      <c r="V553" s="359"/>
      <c r="W553" s="337">
        <f>SUM(E553:V553)</f>
        <v>0</v>
      </c>
      <c r="X553" s="359"/>
      <c r="Y553" s="359"/>
      <c r="Z553" s="359"/>
      <c r="AA553" s="359"/>
      <c r="AB553" s="359"/>
      <c r="AC553" s="359"/>
      <c r="AD553" s="359"/>
      <c r="AE553" s="359"/>
      <c r="AF553" s="359"/>
      <c r="AG553" s="359"/>
      <c r="AH553" s="359"/>
      <c r="AI553" s="359"/>
      <c r="AJ553" s="359"/>
      <c r="AK553" s="359"/>
      <c r="AL553" s="359"/>
      <c r="AM553" s="359"/>
      <c r="AN553" s="359"/>
      <c r="AO553" s="337">
        <f>SUM(X553:AN553)</f>
        <v>0</v>
      </c>
      <c r="AP553" s="325">
        <f>+D553+W553-AO553</f>
        <v>0</v>
      </c>
      <c r="AQ553" s="360"/>
      <c r="AR553" s="352">
        <f t="shared" ref="AR553:AR556" si="612">+AP553-AQ553</f>
        <v>0</v>
      </c>
    </row>
    <row r="554" spans="1:44">
      <c r="A554" s="308"/>
      <c r="B554" s="309"/>
      <c r="C554" s="324" t="s">
        <v>1027</v>
      </c>
      <c r="D554" s="325"/>
      <c r="E554" s="359"/>
      <c r="F554" s="359"/>
      <c r="G554" s="359"/>
      <c r="H554" s="359"/>
      <c r="I554" s="359"/>
      <c r="J554" s="359"/>
      <c r="K554" s="359"/>
      <c r="L554" s="359"/>
      <c r="M554" s="359"/>
      <c r="N554" s="359"/>
      <c r="O554" s="359"/>
      <c r="P554" s="359"/>
      <c r="Q554" s="359"/>
      <c r="R554" s="359"/>
      <c r="S554" s="359"/>
      <c r="T554" s="359"/>
      <c r="U554" s="359"/>
      <c r="V554" s="359"/>
      <c r="W554" s="337">
        <f>SUM(E554:V554)</f>
        <v>0</v>
      </c>
      <c r="X554" s="359"/>
      <c r="Y554" s="359"/>
      <c r="Z554" s="359"/>
      <c r="AA554" s="359"/>
      <c r="AB554" s="359"/>
      <c r="AC554" s="359"/>
      <c r="AD554" s="359"/>
      <c r="AE554" s="359"/>
      <c r="AF554" s="359"/>
      <c r="AG554" s="359"/>
      <c r="AH554" s="359"/>
      <c r="AI554" s="359"/>
      <c r="AJ554" s="359"/>
      <c r="AK554" s="359"/>
      <c r="AL554" s="359"/>
      <c r="AM554" s="359"/>
      <c r="AN554" s="359"/>
      <c r="AO554" s="337">
        <f t="shared" ref="AO554:AO556" si="613">SUM(X554:AN554)</f>
        <v>0</v>
      </c>
      <c r="AP554" s="325">
        <f>+D554+W554-AO554</f>
        <v>0</v>
      </c>
      <c r="AQ554" s="360"/>
      <c r="AR554" s="352">
        <f t="shared" si="612"/>
        <v>0</v>
      </c>
    </row>
    <row r="555" spans="1:44">
      <c r="A555" s="308"/>
      <c r="B555" s="309"/>
      <c r="C555" s="324" t="s">
        <v>1028</v>
      </c>
      <c r="D555" s="325"/>
      <c r="E555" s="359"/>
      <c r="F555" s="359"/>
      <c r="G555" s="359"/>
      <c r="H555" s="359"/>
      <c r="I555" s="359"/>
      <c r="J555" s="359"/>
      <c r="K555" s="359"/>
      <c r="L555" s="359"/>
      <c r="M555" s="359"/>
      <c r="N555" s="359"/>
      <c r="O555" s="359"/>
      <c r="P555" s="359"/>
      <c r="Q555" s="359"/>
      <c r="R555" s="359"/>
      <c r="S555" s="359"/>
      <c r="T555" s="359"/>
      <c r="U555" s="359"/>
      <c r="V555" s="359"/>
      <c r="W555" s="337">
        <f>SUM(E555:V555)</f>
        <v>0</v>
      </c>
      <c r="X555" s="359"/>
      <c r="Y555" s="359"/>
      <c r="Z555" s="359"/>
      <c r="AA555" s="359"/>
      <c r="AB555" s="359"/>
      <c r="AC555" s="359"/>
      <c r="AD555" s="359"/>
      <c r="AE555" s="359"/>
      <c r="AF555" s="359"/>
      <c r="AG555" s="359"/>
      <c r="AH555" s="359"/>
      <c r="AI555" s="359"/>
      <c r="AJ555" s="359"/>
      <c r="AK555" s="359"/>
      <c r="AL555" s="359"/>
      <c r="AM555" s="359"/>
      <c r="AN555" s="359"/>
      <c r="AO555" s="337">
        <f t="shared" si="613"/>
        <v>0</v>
      </c>
      <c r="AP555" s="325">
        <f>+D555+W555-AO555</f>
        <v>0</v>
      </c>
      <c r="AQ555" s="360"/>
      <c r="AR555" s="352">
        <f t="shared" si="612"/>
        <v>0</v>
      </c>
    </row>
    <row r="556" spans="1:44">
      <c r="A556" s="308"/>
      <c r="B556" s="309"/>
      <c r="C556" s="324" t="s">
        <v>1029</v>
      </c>
      <c r="D556" s="325"/>
      <c r="E556" s="359"/>
      <c r="F556" s="359"/>
      <c r="G556" s="359"/>
      <c r="H556" s="359"/>
      <c r="I556" s="359"/>
      <c r="J556" s="359"/>
      <c r="K556" s="359"/>
      <c r="L556" s="359"/>
      <c r="M556" s="359"/>
      <c r="N556" s="359"/>
      <c r="O556" s="359"/>
      <c r="P556" s="359"/>
      <c r="Q556" s="359"/>
      <c r="R556" s="359"/>
      <c r="S556" s="359"/>
      <c r="T556" s="359"/>
      <c r="U556" s="359"/>
      <c r="V556" s="359"/>
      <c r="W556" s="337">
        <f>SUM(E556:V556)</f>
        <v>0</v>
      </c>
      <c r="X556" s="359"/>
      <c r="Y556" s="359"/>
      <c r="Z556" s="359"/>
      <c r="AA556" s="359"/>
      <c r="AB556" s="359"/>
      <c r="AC556" s="359"/>
      <c r="AD556" s="359"/>
      <c r="AE556" s="359"/>
      <c r="AF556" s="359"/>
      <c r="AG556" s="359"/>
      <c r="AH556" s="359"/>
      <c r="AI556" s="359"/>
      <c r="AJ556" s="359"/>
      <c r="AK556" s="359"/>
      <c r="AL556" s="359"/>
      <c r="AM556" s="359"/>
      <c r="AN556" s="359"/>
      <c r="AO556" s="337">
        <f t="shared" si="613"/>
        <v>0</v>
      </c>
      <c r="AP556" s="325">
        <f>+D556+W556-AO556</f>
        <v>0</v>
      </c>
      <c r="AQ556" s="360"/>
      <c r="AR556" s="352">
        <f t="shared" si="612"/>
        <v>0</v>
      </c>
    </row>
    <row r="557" spans="1:44">
      <c r="A557" s="308"/>
      <c r="B557" s="309"/>
      <c r="C557" s="327" t="s">
        <v>1030</v>
      </c>
      <c r="D557" s="328"/>
      <c r="E557" s="328">
        <f t="shared" ref="E557:U557" si="614">SUM(E553:E556)</f>
        <v>0</v>
      </c>
      <c r="F557" s="328">
        <f t="shared" si="614"/>
        <v>0</v>
      </c>
      <c r="G557" s="328">
        <f t="shared" si="614"/>
        <v>0</v>
      </c>
      <c r="H557" s="328">
        <f t="shared" si="614"/>
        <v>0</v>
      </c>
      <c r="I557" s="328">
        <f t="shared" si="614"/>
        <v>0</v>
      </c>
      <c r="J557" s="328">
        <f t="shared" si="614"/>
        <v>0</v>
      </c>
      <c r="K557" s="328">
        <f t="shared" si="614"/>
        <v>0</v>
      </c>
      <c r="L557" s="328">
        <f t="shared" si="614"/>
        <v>0</v>
      </c>
      <c r="M557" s="328">
        <f t="shared" si="614"/>
        <v>0</v>
      </c>
      <c r="N557" s="328">
        <f t="shared" si="614"/>
        <v>0</v>
      </c>
      <c r="O557" s="328">
        <f t="shared" si="614"/>
        <v>0</v>
      </c>
      <c r="P557" s="328">
        <f t="shared" si="614"/>
        <v>0</v>
      </c>
      <c r="Q557" s="328">
        <f t="shared" si="614"/>
        <v>0</v>
      </c>
      <c r="R557" s="328">
        <f t="shared" si="614"/>
        <v>0</v>
      </c>
      <c r="S557" s="328">
        <f t="shared" si="614"/>
        <v>0</v>
      </c>
      <c r="T557" s="328">
        <f t="shared" si="614"/>
        <v>0</v>
      </c>
      <c r="U557" s="328">
        <f t="shared" si="614"/>
        <v>0</v>
      </c>
      <c r="V557" s="328">
        <f t="shared" ref="V557:X557" si="615">SUM(V553:V556)</f>
        <v>0</v>
      </c>
      <c r="W557" s="338">
        <f t="shared" si="615"/>
        <v>0</v>
      </c>
      <c r="X557" s="328">
        <f t="shared" si="615"/>
        <v>0</v>
      </c>
      <c r="Y557" s="328">
        <f t="shared" ref="Y557:AO557" si="616">SUM(Y553:Y556)</f>
        <v>0</v>
      </c>
      <c r="Z557" s="328">
        <f t="shared" si="616"/>
        <v>0</v>
      </c>
      <c r="AA557" s="328">
        <f t="shared" si="616"/>
        <v>0</v>
      </c>
      <c r="AB557" s="328">
        <f t="shared" si="616"/>
        <v>0</v>
      </c>
      <c r="AC557" s="328">
        <f t="shared" si="616"/>
        <v>0</v>
      </c>
      <c r="AD557" s="328">
        <f t="shared" si="616"/>
        <v>0</v>
      </c>
      <c r="AE557" s="328">
        <f t="shared" si="616"/>
        <v>0</v>
      </c>
      <c r="AF557" s="328">
        <f t="shared" si="616"/>
        <v>0</v>
      </c>
      <c r="AG557" s="328">
        <f t="shared" si="616"/>
        <v>0</v>
      </c>
      <c r="AH557" s="328">
        <f t="shared" si="616"/>
        <v>0</v>
      </c>
      <c r="AI557" s="328">
        <f t="shared" si="616"/>
        <v>0</v>
      </c>
      <c r="AJ557" s="328">
        <f t="shared" si="616"/>
        <v>0</v>
      </c>
      <c r="AK557" s="328">
        <f t="shared" si="616"/>
        <v>0</v>
      </c>
      <c r="AL557" s="328">
        <f t="shared" si="616"/>
        <v>0</v>
      </c>
      <c r="AM557" s="328">
        <f t="shared" si="616"/>
        <v>0</v>
      </c>
      <c r="AN557" s="328">
        <f t="shared" si="616"/>
        <v>0</v>
      </c>
      <c r="AO557" s="338">
        <f t="shared" si="616"/>
        <v>0</v>
      </c>
      <c r="AP557" s="328">
        <f t="shared" ref="AP557:AR557" si="617">SUM(AP553:AP556)</f>
        <v>0</v>
      </c>
      <c r="AQ557" s="353">
        <f t="shared" si="617"/>
        <v>0</v>
      </c>
      <c r="AR557" s="328">
        <f t="shared" si="617"/>
        <v>0</v>
      </c>
    </row>
    <row r="558" spans="1:44">
      <c r="A558" s="308"/>
      <c r="B558" s="309"/>
      <c r="C558" s="331" t="s">
        <v>1031</v>
      </c>
      <c r="D558" s="332"/>
      <c r="E558" s="332">
        <f>+E551+E557</f>
        <v>0</v>
      </c>
      <c r="F558" s="332">
        <f t="shared" ref="F558:V558" si="618">+F551+F557</f>
        <v>0</v>
      </c>
      <c r="G558" s="332">
        <f t="shared" si="618"/>
        <v>0</v>
      </c>
      <c r="H558" s="332">
        <f t="shared" si="618"/>
        <v>0</v>
      </c>
      <c r="I558" s="332">
        <f t="shared" si="618"/>
        <v>0</v>
      </c>
      <c r="J558" s="332">
        <f t="shared" si="618"/>
        <v>0</v>
      </c>
      <c r="K558" s="332">
        <f t="shared" si="618"/>
        <v>0</v>
      </c>
      <c r="L558" s="332">
        <f t="shared" si="618"/>
        <v>0</v>
      </c>
      <c r="M558" s="332">
        <f t="shared" si="618"/>
        <v>0</v>
      </c>
      <c r="N558" s="332">
        <f t="shared" si="618"/>
        <v>0</v>
      </c>
      <c r="O558" s="332">
        <f t="shared" si="618"/>
        <v>0</v>
      </c>
      <c r="P558" s="332">
        <f t="shared" si="618"/>
        <v>0</v>
      </c>
      <c r="Q558" s="332">
        <f t="shared" si="618"/>
        <v>0</v>
      </c>
      <c r="R558" s="332">
        <f t="shared" si="618"/>
        <v>0</v>
      </c>
      <c r="S558" s="332">
        <f t="shared" si="618"/>
        <v>0</v>
      </c>
      <c r="T558" s="332">
        <f t="shared" si="618"/>
        <v>0</v>
      </c>
      <c r="U558" s="332">
        <f t="shared" si="618"/>
        <v>0</v>
      </c>
      <c r="V558" s="332">
        <f t="shared" si="618"/>
        <v>0</v>
      </c>
      <c r="W558" s="339">
        <f t="shared" ref="W558:X558" si="619">+W551+W557</f>
        <v>0</v>
      </c>
      <c r="X558" s="332">
        <f t="shared" si="619"/>
        <v>0</v>
      </c>
      <c r="Y558" s="332">
        <f t="shared" ref="Y558:AO558" si="620">+Y551+Y557</f>
        <v>0</v>
      </c>
      <c r="Z558" s="332">
        <f t="shared" si="620"/>
        <v>0</v>
      </c>
      <c r="AA558" s="332">
        <f t="shared" si="620"/>
        <v>0</v>
      </c>
      <c r="AB558" s="332">
        <f t="shared" si="620"/>
        <v>0</v>
      </c>
      <c r="AC558" s="332">
        <f t="shared" si="620"/>
        <v>0</v>
      </c>
      <c r="AD558" s="332">
        <f t="shared" si="620"/>
        <v>0</v>
      </c>
      <c r="AE558" s="332">
        <f t="shared" si="620"/>
        <v>0</v>
      </c>
      <c r="AF558" s="332">
        <f t="shared" si="620"/>
        <v>0</v>
      </c>
      <c r="AG558" s="332">
        <f t="shared" si="620"/>
        <v>0</v>
      </c>
      <c r="AH558" s="332">
        <f t="shared" si="620"/>
        <v>0</v>
      </c>
      <c r="AI558" s="332">
        <f t="shared" si="620"/>
        <v>0</v>
      </c>
      <c r="AJ558" s="332">
        <f t="shared" si="620"/>
        <v>0</v>
      </c>
      <c r="AK558" s="332">
        <f t="shared" si="620"/>
        <v>0</v>
      </c>
      <c r="AL558" s="332">
        <f t="shared" si="620"/>
        <v>0</v>
      </c>
      <c r="AM558" s="332">
        <f t="shared" si="620"/>
        <v>0</v>
      </c>
      <c r="AN558" s="332">
        <f t="shared" si="620"/>
        <v>0</v>
      </c>
      <c r="AO558" s="339">
        <f t="shared" si="620"/>
        <v>0</v>
      </c>
      <c r="AP558" s="332">
        <f t="shared" ref="AP558:AR558" si="621">+AP551+AP557</f>
        <v>0</v>
      </c>
      <c r="AQ558" s="355">
        <f t="shared" si="621"/>
        <v>0</v>
      </c>
      <c r="AR558" s="332">
        <f t="shared" si="621"/>
        <v>0</v>
      </c>
    </row>
    <row r="559" spans="1:44">
      <c r="A559" s="308"/>
      <c r="B559" s="309"/>
      <c r="C559" s="320" t="s">
        <v>1032</v>
      </c>
      <c r="D559" s="321"/>
      <c r="E559" s="321"/>
      <c r="F559" s="321"/>
      <c r="G559" s="321"/>
      <c r="H559" s="321"/>
      <c r="I559" s="321"/>
      <c r="J559" s="321"/>
      <c r="K559" s="321"/>
      <c r="L559" s="321"/>
      <c r="M559" s="321"/>
      <c r="N559" s="321"/>
      <c r="O559" s="321"/>
      <c r="P559" s="321"/>
      <c r="Q559" s="321"/>
      <c r="R559" s="321"/>
      <c r="S559" s="321"/>
      <c r="T559" s="321"/>
      <c r="U559" s="321"/>
      <c r="V559" s="321"/>
      <c r="W559" s="321"/>
      <c r="X559" s="321"/>
      <c r="Y559" s="321"/>
      <c r="Z559" s="321"/>
      <c r="AA559" s="321"/>
      <c r="AB559" s="321"/>
      <c r="AC559" s="321"/>
      <c r="AD559" s="321"/>
      <c r="AE559" s="321"/>
      <c r="AF559" s="321"/>
      <c r="AG559" s="321"/>
      <c r="AH559" s="321"/>
      <c r="AI559" s="321"/>
      <c r="AJ559" s="321"/>
      <c r="AK559" s="321"/>
      <c r="AL559" s="321"/>
      <c r="AM559" s="321"/>
      <c r="AN559" s="321"/>
      <c r="AO559" s="321"/>
      <c r="AP559" s="321"/>
      <c r="AQ559" s="321"/>
      <c r="AR559" s="349"/>
    </row>
    <row r="560" spans="1:44">
      <c r="A560" s="308"/>
      <c r="B560" s="309"/>
      <c r="C560" s="324" t="s">
        <v>1033</v>
      </c>
      <c r="D560" s="325"/>
      <c r="E560" s="359"/>
      <c r="F560" s="359"/>
      <c r="G560" s="359"/>
      <c r="H560" s="359"/>
      <c r="I560" s="359"/>
      <c r="J560" s="359"/>
      <c r="K560" s="359"/>
      <c r="L560" s="359"/>
      <c r="M560" s="359"/>
      <c r="N560" s="359"/>
      <c r="O560" s="359"/>
      <c r="P560" s="359"/>
      <c r="Q560" s="359"/>
      <c r="R560" s="359"/>
      <c r="S560" s="359"/>
      <c r="T560" s="359"/>
      <c r="U560" s="359"/>
      <c r="V560" s="359"/>
      <c r="W560" s="337">
        <f>SUM(E560:V560)</f>
        <v>0</v>
      </c>
      <c r="X560" s="359"/>
      <c r="Y560" s="359"/>
      <c r="Z560" s="359"/>
      <c r="AA560" s="359"/>
      <c r="AB560" s="359"/>
      <c r="AC560" s="359"/>
      <c r="AD560" s="359"/>
      <c r="AE560" s="359"/>
      <c r="AF560" s="359"/>
      <c r="AG560" s="359"/>
      <c r="AH560" s="359"/>
      <c r="AI560" s="359"/>
      <c r="AJ560" s="359"/>
      <c r="AK560" s="359"/>
      <c r="AL560" s="359"/>
      <c r="AM560" s="359"/>
      <c r="AN560" s="359"/>
      <c r="AO560" s="337">
        <f>SUM(X560:AN560)</f>
        <v>0</v>
      </c>
      <c r="AP560" s="325">
        <f>+D560+W560-AO560</f>
        <v>0</v>
      </c>
      <c r="AQ560" s="360"/>
      <c r="AR560" s="352">
        <f t="shared" ref="AR560:AR563" si="622">+AP560-AQ560</f>
        <v>0</v>
      </c>
    </row>
    <row r="561" spans="1:44">
      <c r="A561" s="308"/>
      <c r="B561" s="309"/>
      <c r="C561" s="324" t="s">
        <v>898</v>
      </c>
      <c r="D561" s="325"/>
      <c r="E561" s="359"/>
      <c r="F561" s="359"/>
      <c r="G561" s="359"/>
      <c r="H561" s="359"/>
      <c r="I561" s="359"/>
      <c r="J561" s="359"/>
      <c r="K561" s="359"/>
      <c r="L561" s="359"/>
      <c r="M561" s="359"/>
      <c r="N561" s="359"/>
      <c r="O561" s="359"/>
      <c r="P561" s="359"/>
      <c r="Q561" s="359"/>
      <c r="R561" s="359"/>
      <c r="S561" s="359"/>
      <c r="T561" s="359"/>
      <c r="U561" s="359"/>
      <c r="V561" s="359"/>
      <c r="W561" s="337">
        <f t="shared" ref="W561:W563" si="623">SUM(E561:V561)</f>
        <v>0</v>
      </c>
      <c r="X561" s="359"/>
      <c r="Y561" s="359"/>
      <c r="Z561" s="359"/>
      <c r="AA561" s="359"/>
      <c r="AB561" s="359"/>
      <c r="AC561" s="359"/>
      <c r="AD561" s="359"/>
      <c r="AE561" s="359"/>
      <c r="AF561" s="359"/>
      <c r="AG561" s="359"/>
      <c r="AH561" s="359"/>
      <c r="AI561" s="359"/>
      <c r="AJ561" s="359"/>
      <c r="AK561" s="359"/>
      <c r="AL561" s="359"/>
      <c r="AM561" s="359"/>
      <c r="AN561" s="359"/>
      <c r="AO561" s="337">
        <f t="shared" ref="AO561:AO563" si="624">SUM(X561:AN561)</f>
        <v>0</v>
      </c>
      <c r="AP561" s="325">
        <f>+D561+W561-AO561</f>
        <v>0</v>
      </c>
      <c r="AQ561" s="360"/>
      <c r="AR561" s="352">
        <f t="shared" si="622"/>
        <v>0</v>
      </c>
    </row>
    <row r="562" spans="1:44">
      <c r="A562" s="308"/>
      <c r="B562" s="309"/>
      <c r="C562" s="324" t="s">
        <v>1034</v>
      </c>
      <c r="D562" s="325"/>
      <c r="E562" s="359"/>
      <c r="F562" s="359"/>
      <c r="G562" s="359"/>
      <c r="H562" s="359"/>
      <c r="I562" s="359"/>
      <c r="J562" s="359"/>
      <c r="K562" s="359"/>
      <c r="L562" s="359"/>
      <c r="M562" s="359"/>
      <c r="N562" s="359"/>
      <c r="O562" s="359"/>
      <c r="P562" s="359"/>
      <c r="Q562" s="359"/>
      <c r="R562" s="359"/>
      <c r="S562" s="359"/>
      <c r="T562" s="359"/>
      <c r="U562" s="359"/>
      <c r="V562" s="359"/>
      <c r="W562" s="337">
        <f t="shared" si="623"/>
        <v>0</v>
      </c>
      <c r="X562" s="359"/>
      <c r="Y562" s="359"/>
      <c r="Z562" s="359"/>
      <c r="AA562" s="359"/>
      <c r="AB562" s="359"/>
      <c r="AC562" s="359"/>
      <c r="AD562" s="359"/>
      <c r="AE562" s="359"/>
      <c r="AF562" s="359"/>
      <c r="AG562" s="359"/>
      <c r="AH562" s="359"/>
      <c r="AI562" s="359"/>
      <c r="AJ562" s="359"/>
      <c r="AK562" s="359"/>
      <c r="AL562" s="359"/>
      <c r="AM562" s="359"/>
      <c r="AN562" s="359"/>
      <c r="AO562" s="337">
        <f t="shared" si="624"/>
        <v>0</v>
      </c>
      <c r="AP562" s="325">
        <f>+D562+W562-AO562</f>
        <v>0</v>
      </c>
      <c r="AQ562" s="360"/>
      <c r="AR562" s="352">
        <f t="shared" si="622"/>
        <v>0</v>
      </c>
    </row>
    <row r="563" spans="1:44">
      <c r="A563" s="308"/>
      <c r="B563" s="309"/>
      <c r="C563" s="324" t="s">
        <v>1035</v>
      </c>
      <c r="D563" s="325"/>
      <c r="E563" s="359"/>
      <c r="F563" s="359"/>
      <c r="G563" s="359"/>
      <c r="H563" s="359"/>
      <c r="I563" s="359"/>
      <c r="J563" s="359"/>
      <c r="K563" s="359"/>
      <c r="L563" s="359"/>
      <c r="M563" s="359"/>
      <c r="N563" s="359"/>
      <c r="O563" s="359"/>
      <c r="P563" s="359"/>
      <c r="Q563" s="359"/>
      <c r="R563" s="359"/>
      <c r="S563" s="359"/>
      <c r="T563" s="359"/>
      <c r="U563" s="359"/>
      <c r="V563" s="359"/>
      <c r="W563" s="337">
        <f t="shared" si="623"/>
        <v>0</v>
      </c>
      <c r="X563" s="359"/>
      <c r="Y563" s="359"/>
      <c r="Z563" s="359"/>
      <c r="AA563" s="359"/>
      <c r="AB563" s="359"/>
      <c r="AC563" s="359"/>
      <c r="AD563" s="359"/>
      <c r="AE563" s="359"/>
      <c r="AF563" s="359"/>
      <c r="AG563" s="359"/>
      <c r="AH563" s="359"/>
      <c r="AI563" s="359"/>
      <c r="AJ563" s="359"/>
      <c r="AK563" s="359"/>
      <c r="AL563" s="359"/>
      <c r="AM563" s="359"/>
      <c r="AN563" s="359"/>
      <c r="AO563" s="337">
        <f t="shared" si="624"/>
        <v>0</v>
      </c>
      <c r="AP563" s="325">
        <f>+D563+W563-AO563</f>
        <v>0</v>
      </c>
      <c r="AQ563" s="360"/>
      <c r="AR563" s="352">
        <f t="shared" si="622"/>
        <v>0</v>
      </c>
    </row>
    <row r="564" spans="1:44">
      <c r="A564" s="308"/>
      <c r="B564" s="309"/>
      <c r="C564" s="327" t="s">
        <v>1036</v>
      </c>
      <c r="D564" s="328"/>
      <c r="E564" s="328">
        <f>SUM(E560:E563)</f>
        <v>0</v>
      </c>
      <c r="F564" s="328">
        <f t="shared" ref="F564:W564" si="625">SUM(F560:F563)</f>
        <v>0</v>
      </c>
      <c r="G564" s="328">
        <f t="shared" si="625"/>
        <v>0</v>
      </c>
      <c r="H564" s="328">
        <f t="shared" si="625"/>
        <v>0</v>
      </c>
      <c r="I564" s="328">
        <f t="shared" si="625"/>
        <v>0</v>
      </c>
      <c r="J564" s="328">
        <f t="shared" si="625"/>
        <v>0</v>
      </c>
      <c r="K564" s="328">
        <f t="shared" si="625"/>
        <v>0</v>
      </c>
      <c r="L564" s="328">
        <f t="shared" si="625"/>
        <v>0</v>
      </c>
      <c r="M564" s="328">
        <f t="shared" si="625"/>
        <v>0</v>
      </c>
      <c r="N564" s="328">
        <f t="shared" si="625"/>
        <v>0</v>
      </c>
      <c r="O564" s="328">
        <f t="shared" si="625"/>
        <v>0</v>
      </c>
      <c r="P564" s="328">
        <f t="shared" si="625"/>
        <v>0</v>
      </c>
      <c r="Q564" s="328">
        <f t="shared" si="625"/>
        <v>0</v>
      </c>
      <c r="R564" s="328">
        <f t="shared" si="625"/>
        <v>0</v>
      </c>
      <c r="S564" s="328">
        <f t="shared" si="625"/>
        <v>0</v>
      </c>
      <c r="T564" s="328">
        <f t="shared" si="625"/>
        <v>0</v>
      </c>
      <c r="U564" s="328">
        <f t="shared" si="625"/>
        <v>0</v>
      </c>
      <c r="V564" s="328">
        <f t="shared" si="625"/>
        <v>0</v>
      </c>
      <c r="W564" s="338">
        <f t="shared" si="625"/>
        <v>0</v>
      </c>
      <c r="X564" s="328">
        <f t="shared" ref="X564:AP564" si="626">SUM(X560:X563)</f>
        <v>0</v>
      </c>
      <c r="Y564" s="328">
        <f t="shared" si="626"/>
        <v>0</v>
      </c>
      <c r="Z564" s="328">
        <f t="shared" si="626"/>
        <v>0</v>
      </c>
      <c r="AA564" s="328">
        <f t="shared" si="626"/>
        <v>0</v>
      </c>
      <c r="AB564" s="328">
        <f t="shared" si="626"/>
        <v>0</v>
      </c>
      <c r="AC564" s="328">
        <f t="shared" si="626"/>
        <v>0</v>
      </c>
      <c r="AD564" s="328">
        <f t="shared" si="626"/>
        <v>0</v>
      </c>
      <c r="AE564" s="328">
        <f t="shared" si="626"/>
        <v>0</v>
      </c>
      <c r="AF564" s="328">
        <f t="shared" si="626"/>
        <v>0</v>
      </c>
      <c r="AG564" s="328">
        <f t="shared" si="626"/>
        <v>0</v>
      </c>
      <c r="AH564" s="328">
        <f t="shared" si="626"/>
        <v>0</v>
      </c>
      <c r="AI564" s="328">
        <f t="shared" si="626"/>
        <v>0</v>
      </c>
      <c r="AJ564" s="328">
        <f t="shared" si="626"/>
        <v>0</v>
      </c>
      <c r="AK564" s="328">
        <f t="shared" si="626"/>
        <v>0</v>
      </c>
      <c r="AL564" s="328">
        <f t="shared" si="626"/>
        <v>0</v>
      </c>
      <c r="AM564" s="328">
        <f t="shared" si="626"/>
        <v>0</v>
      </c>
      <c r="AN564" s="328">
        <f t="shared" si="626"/>
        <v>0</v>
      </c>
      <c r="AO564" s="338">
        <f t="shared" si="626"/>
        <v>0</v>
      </c>
      <c r="AP564" s="328">
        <f t="shared" si="626"/>
        <v>0</v>
      </c>
      <c r="AQ564" s="353">
        <f t="shared" ref="AQ564:AR564" si="627">SUM(AQ560:AQ563)</f>
        <v>0</v>
      </c>
      <c r="AR564" s="328">
        <f t="shared" si="627"/>
        <v>0</v>
      </c>
    </row>
    <row r="565" spans="1:44">
      <c r="A565" s="308"/>
      <c r="B565" s="309"/>
      <c r="C565" s="324" t="s">
        <v>1037</v>
      </c>
      <c r="D565" s="325"/>
      <c r="E565" s="359"/>
      <c r="F565" s="359"/>
      <c r="G565" s="359"/>
      <c r="H565" s="359"/>
      <c r="I565" s="359"/>
      <c r="J565" s="359"/>
      <c r="K565" s="359"/>
      <c r="L565" s="359"/>
      <c r="M565" s="359"/>
      <c r="N565" s="359"/>
      <c r="O565" s="359"/>
      <c r="P565" s="359"/>
      <c r="Q565" s="359"/>
      <c r="R565" s="359"/>
      <c r="S565" s="359"/>
      <c r="T565" s="359"/>
      <c r="U565" s="359"/>
      <c r="V565" s="359"/>
      <c r="W565" s="337">
        <f>SUM(E565:V565)</f>
        <v>0</v>
      </c>
      <c r="X565" s="359"/>
      <c r="Y565" s="359"/>
      <c r="Z565" s="359"/>
      <c r="AA565" s="359"/>
      <c r="AB565" s="359"/>
      <c r="AC565" s="359"/>
      <c r="AD565" s="359"/>
      <c r="AE565" s="359"/>
      <c r="AF565" s="359"/>
      <c r="AG565" s="359"/>
      <c r="AH565" s="359"/>
      <c r="AI565" s="359"/>
      <c r="AJ565" s="359"/>
      <c r="AK565" s="359"/>
      <c r="AL565" s="359"/>
      <c r="AM565" s="359"/>
      <c r="AN565" s="359"/>
      <c r="AO565" s="337">
        <f>SUM(X565:AN565)</f>
        <v>0</v>
      </c>
      <c r="AP565" s="325">
        <f>+D565+W565-AO565</f>
        <v>0</v>
      </c>
      <c r="AQ565" s="360"/>
      <c r="AR565" s="352">
        <f t="shared" ref="AR565:AR566" si="628">+AP565-AQ565</f>
        <v>0</v>
      </c>
    </row>
    <row r="566" spans="1:44">
      <c r="A566" s="308"/>
      <c r="B566" s="309"/>
      <c r="C566" s="324" t="s">
        <v>1038</v>
      </c>
      <c r="D566" s="325"/>
      <c r="E566" s="359"/>
      <c r="F566" s="359"/>
      <c r="G566" s="359"/>
      <c r="H566" s="359"/>
      <c r="I566" s="359"/>
      <c r="J566" s="359"/>
      <c r="K566" s="359"/>
      <c r="L566" s="359"/>
      <c r="M566" s="359"/>
      <c r="N566" s="359"/>
      <c r="O566" s="359"/>
      <c r="P566" s="359"/>
      <c r="Q566" s="359"/>
      <c r="R566" s="359"/>
      <c r="S566" s="359"/>
      <c r="T566" s="359"/>
      <c r="U566" s="359"/>
      <c r="V566" s="359"/>
      <c r="W566" s="337">
        <f>SUM(E566:V566)</f>
        <v>0</v>
      </c>
      <c r="X566" s="359"/>
      <c r="Y566" s="359"/>
      <c r="Z566" s="359"/>
      <c r="AA566" s="359"/>
      <c r="AB566" s="359"/>
      <c r="AC566" s="359"/>
      <c r="AD566" s="359"/>
      <c r="AE566" s="359"/>
      <c r="AF566" s="359"/>
      <c r="AG566" s="359"/>
      <c r="AH566" s="359"/>
      <c r="AI566" s="359"/>
      <c r="AJ566" s="359"/>
      <c r="AK566" s="359"/>
      <c r="AL566" s="359"/>
      <c r="AM566" s="359"/>
      <c r="AN566" s="359"/>
      <c r="AO566" s="337">
        <f>SUM(X566:AN566)</f>
        <v>0</v>
      </c>
      <c r="AP566" s="325">
        <f>+D566+W566-AO566</f>
        <v>0</v>
      </c>
      <c r="AQ566" s="360"/>
      <c r="AR566" s="352">
        <f t="shared" si="628"/>
        <v>0</v>
      </c>
    </row>
    <row r="567" spans="1:44">
      <c r="A567" s="308"/>
      <c r="B567" s="309"/>
      <c r="C567" s="356" t="s">
        <v>1039</v>
      </c>
      <c r="D567" s="328"/>
      <c r="E567" s="328">
        <f>SUM(E565:E566)</f>
        <v>0</v>
      </c>
      <c r="F567" s="328">
        <f t="shared" ref="F567:W567" si="629">SUM(F565:F566)</f>
        <v>0</v>
      </c>
      <c r="G567" s="328">
        <f t="shared" si="629"/>
        <v>0</v>
      </c>
      <c r="H567" s="328">
        <f t="shared" si="629"/>
        <v>0</v>
      </c>
      <c r="I567" s="328">
        <f t="shared" si="629"/>
        <v>0</v>
      </c>
      <c r="J567" s="328">
        <f t="shared" si="629"/>
        <v>0</v>
      </c>
      <c r="K567" s="328">
        <f t="shared" si="629"/>
        <v>0</v>
      </c>
      <c r="L567" s="328">
        <f t="shared" si="629"/>
        <v>0</v>
      </c>
      <c r="M567" s="328">
        <f t="shared" si="629"/>
        <v>0</v>
      </c>
      <c r="N567" s="328">
        <f t="shared" si="629"/>
        <v>0</v>
      </c>
      <c r="O567" s="328">
        <f t="shared" si="629"/>
        <v>0</v>
      </c>
      <c r="P567" s="328">
        <f t="shared" si="629"/>
        <v>0</v>
      </c>
      <c r="Q567" s="328">
        <f t="shared" si="629"/>
        <v>0</v>
      </c>
      <c r="R567" s="328">
        <f t="shared" si="629"/>
        <v>0</v>
      </c>
      <c r="S567" s="328">
        <f t="shared" si="629"/>
        <v>0</v>
      </c>
      <c r="T567" s="328">
        <f t="shared" si="629"/>
        <v>0</v>
      </c>
      <c r="U567" s="328">
        <f t="shared" si="629"/>
        <v>0</v>
      </c>
      <c r="V567" s="328">
        <f t="shared" si="629"/>
        <v>0</v>
      </c>
      <c r="W567" s="338">
        <f t="shared" si="629"/>
        <v>0</v>
      </c>
      <c r="X567" s="328">
        <f t="shared" ref="X567:AP567" si="630">SUM(X565:X566)</f>
        <v>0</v>
      </c>
      <c r="Y567" s="328">
        <f t="shared" si="630"/>
        <v>0</v>
      </c>
      <c r="Z567" s="328">
        <f t="shared" si="630"/>
        <v>0</v>
      </c>
      <c r="AA567" s="328">
        <f t="shared" si="630"/>
        <v>0</v>
      </c>
      <c r="AB567" s="328">
        <f t="shared" si="630"/>
        <v>0</v>
      </c>
      <c r="AC567" s="328">
        <f t="shared" si="630"/>
        <v>0</v>
      </c>
      <c r="AD567" s="328">
        <f t="shared" si="630"/>
        <v>0</v>
      </c>
      <c r="AE567" s="328">
        <f t="shared" si="630"/>
        <v>0</v>
      </c>
      <c r="AF567" s="328">
        <f t="shared" si="630"/>
        <v>0</v>
      </c>
      <c r="AG567" s="328">
        <f t="shared" si="630"/>
        <v>0</v>
      </c>
      <c r="AH567" s="328">
        <f t="shared" si="630"/>
        <v>0</v>
      </c>
      <c r="AI567" s="328">
        <f t="shared" si="630"/>
        <v>0</v>
      </c>
      <c r="AJ567" s="328">
        <f t="shared" si="630"/>
        <v>0</v>
      </c>
      <c r="AK567" s="328">
        <f t="shared" si="630"/>
        <v>0</v>
      </c>
      <c r="AL567" s="328">
        <f t="shared" si="630"/>
        <v>0</v>
      </c>
      <c r="AM567" s="328">
        <f t="shared" si="630"/>
        <v>0</v>
      </c>
      <c r="AN567" s="328">
        <f t="shared" si="630"/>
        <v>0</v>
      </c>
      <c r="AO567" s="338">
        <f t="shared" si="630"/>
        <v>0</v>
      </c>
      <c r="AP567" s="328">
        <f t="shared" si="630"/>
        <v>0</v>
      </c>
      <c r="AQ567" s="353">
        <f t="shared" ref="AQ567:AR567" si="631">SUM(AQ565:AQ566)</f>
        <v>0</v>
      </c>
      <c r="AR567" s="328">
        <f t="shared" si="631"/>
        <v>0</v>
      </c>
    </row>
    <row r="568" spans="1:44">
      <c r="A568" s="308"/>
      <c r="B568" s="309"/>
      <c r="C568" s="357" t="s">
        <v>1040</v>
      </c>
      <c r="D568" s="332"/>
      <c r="E568" s="332">
        <f>+E564+E567</f>
        <v>0</v>
      </c>
      <c r="F568" s="332">
        <f t="shared" ref="F568:T568" si="632">+F564+F567</f>
        <v>0</v>
      </c>
      <c r="G568" s="332">
        <f t="shared" si="632"/>
        <v>0</v>
      </c>
      <c r="H568" s="332">
        <f t="shared" si="632"/>
        <v>0</v>
      </c>
      <c r="I568" s="332">
        <f t="shared" si="632"/>
        <v>0</v>
      </c>
      <c r="J568" s="332">
        <f t="shared" si="632"/>
        <v>0</v>
      </c>
      <c r="K568" s="332">
        <f t="shared" si="632"/>
        <v>0</v>
      </c>
      <c r="L568" s="332">
        <f t="shared" si="632"/>
        <v>0</v>
      </c>
      <c r="M568" s="332">
        <f t="shared" si="632"/>
        <v>0</v>
      </c>
      <c r="N568" s="332">
        <f t="shared" si="632"/>
        <v>0</v>
      </c>
      <c r="O568" s="332">
        <f t="shared" si="632"/>
        <v>0</v>
      </c>
      <c r="P568" s="332">
        <f t="shared" si="632"/>
        <v>0</v>
      </c>
      <c r="Q568" s="332">
        <f t="shared" si="632"/>
        <v>0</v>
      </c>
      <c r="R568" s="332">
        <f t="shared" si="632"/>
        <v>0</v>
      </c>
      <c r="S568" s="332">
        <f t="shared" si="632"/>
        <v>0</v>
      </c>
      <c r="T568" s="332">
        <f t="shared" si="632"/>
        <v>0</v>
      </c>
      <c r="U568" s="332"/>
      <c r="V568" s="332">
        <f>+V564+V567</f>
        <v>0</v>
      </c>
      <c r="W568" s="339">
        <f>+W564+W567</f>
        <v>0</v>
      </c>
      <c r="X568" s="332">
        <f>+X564+X567</f>
        <v>0</v>
      </c>
      <c r="Y568" s="332">
        <f t="shared" ref="Y568:AO568" si="633">+Y564+Y567</f>
        <v>0</v>
      </c>
      <c r="Z568" s="332">
        <f t="shared" si="633"/>
        <v>0</v>
      </c>
      <c r="AA568" s="332">
        <f t="shared" si="633"/>
        <v>0</v>
      </c>
      <c r="AB568" s="332">
        <f t="shared" si="633"/>
        <v>0</v>
      </c>
      <c r="AC568" s="332">
        <f t="shared" si="633"/>
        <v>0</v>
      </c>
      <c r="AD568" s="332">
        <f t="shared" si="633"/>
        <v>0</v>
      </c>
      <c r="AE568" s="332">
        <f t="shared" si="633"/>
        <v>0</v>
      </c>
      <c r="AF568" s="332">
        <f t="shared" si="633"/>
        <v>0</v>
      </c>
      <c r="AG568" s="332">
        <f t="shared" si="633"/>
        <v>0</v>
      </c>
      <c r="AH568" s="332">
        <f t="shared" si="633"/>
        <v>0</v>
      </c>
      <c r="AI568" s="332">
        <f t="shared" si="633"/>
        <v>0</v>
      </c>
      <c r="AJ568" s="332">
        <f t="shared" si="633"/>
        <v>0</v>
      </c>
      <c r="AK568" s="332">
        <f t="shared" si="633"/>
        <v>0</v>
      </c>
      <c r="AL568" s="332">
        <f t="shared" si="633"/>
        <v>0</v>
      </c>
      <c r="AM568" s="332">
        <f t="shared" si="633"/>
        <v>0</v>
      </c>
      <c r="AN568" s="332">
        <f t="shared" si="633"/>
        <v>0</v>
      </c>
      <c r="AO568" s="339">
        <f t="shared" si="633"/>
        <v>0</v>
      </c>
      <c r="AP568" s="332">
        <f t="shared" ref="AP568:AR568" si="634">+AP564+AP567</f>
        <v>0</v>
      </c>
      <c r="AQ568" s="355">
        <f t="shared" si="634"/>
        <v>0</v>
      </c>
      <c r="AR568" s="332">
        <f t="shared" si="634"/>
        <v>0</v>
      </c>
    </row>
    <row r="569" spans="4:9">
      <c r="D569" t="s">
        <v>314</v>
      </c>
      <c r="E569" s="358" t="e">
        <f>+E551+E564-'KK LRA-LO'!#REF!</f>
        <v>#REF!</v>
      </c>
      <c r="F569" s="358">
        <f>+F551-Y551</f>
        <v>0</v>
      </c>
      <c r="G569" s="358">
        <f>+G551-Z551</f>
        <v>0</v>
      </c>
      <c r="H569" s="358">
        <f>+H564-(AA551+AB551)</f>
        <v>0</v>
      </c>
      <c r="I569" s="358">
        <f>+I551-Y564</f>
        <v>0</v>
      </c>
    </row>
    <row r="570" spans="1:44">
      <c r="A570" s="308"/>
      <c r="B570" s="309"/>
      <c r="C570" s="310" t="s">
        <v>1048</v>
      </c>
      <c r="D570" s="310" t="s">
        <v>966</v>
      </c>
      <c r="E570" s="311"/>
      <c r="F570" s="311"/>
      <c r="G570" s="311"/>
      <c r="H570" s="311"/>
      <c r="I570" s="311"/>
      <c r="J570" s="311"/>
      <c r="K570" s="311"/>
      <c r="L570" s="311"/>
      <c r="M570" s="311"/>
      <c r="N570" s="311"/>
      <c r="O570" s="311"/>
      <c r="P570" s="311"/>
      <c r="Q570" s="311"/>
      <c r="R570" s="311"/>
      <c r="S570" s="311"/>
      <c r="T570" s="311"/>
      <c r="U570" s="311"/>
      <c r="V570" s="311"/>
      <c r="W570" s="311"/>
      <c r="X570" s="311"/>
      <c r="Y570" s="311"/>
      <c r="Z570" s="311"/>
      <c r="AA570" s="311"/>
      <c r="AB570" s="311"/>
      <c r="AC570" s="311"/>
      <c r="AD570" s="311"/>
      <c r="AE570" s="311"/>
      <c r="AF570" s="340"/>
      <c r="AG570" s="311"/>
      <c r="AH570" s="311"/>
      <c r="AI570" s="311"/>
      <c r="AJ570" s="311"/>
      <c r="AK570" s="311"/>
      <c r="AL570" s="311"/>
      <c r="AM570" s="311"/>
      <c r="AN570" s="311"/>
      <c r="AO570" s="311"/>
      <c r="AP570" s="311"/>
      <c r="AQ570" s="343"/>
      <c r="AR570" s="311"/>
    </row>
    <row r="571" spans="1:44">
      <c r="A571" s="308"/>
      <c r="B571" s="309"/>
      <c r="C571" s="312" t="s">
        <v>967</v>
      </c>
      <c r="D571" s="313" t="s">
        <v>968</v>
      </c>
      <c r="E571" s="314" t="s">
        <v>969</v>
      </c>
      <c r="F571" s="315"/>
      <c r="G571" s="315"/>
      <c r="H571" s="315"/>
      <c r="I571" s="315"/>
      <c r="J571" s="315"/>
      <c r="K571" s="315"/>
      <c r="L571" s="315"/>
      <c r="M571" s="315"/>
      <c r="N571" s="315"/>
      <c r="O571" s="315"/>
      <c r="P571" s="315"/>
      <c r="Q571" s="315"/>
      <c r="R571" s="315"/>
      <c r="S571" s="315"/>
      <c r="T571" s="315"/>
      <c r="U571" s="315"/>
      <c r="V571" s="315"/>
      <c r="W571" s="333"/>
      <c r="X571" s="334" t="s">
        <v>970</v>
      </c>
      <c r="Y571" s="341"/>
      <c r="Z571" s="341"/>
      <c r="AA571" s="341"/>
      <c r="AB571" s="341"/>
      <c r="AC571" s="341"/>
      <c r="AD571" s="341"/>
      <c r="AE571" s="341"/>
      <c r="AF571" s="341"/>
      <c r="AG571" s="341"/>
      <c r="AH571" s="341"/>
      <c r="AI571" s="341"/>
      <c r="AJ571" s="341"/>
      <c r="AK571" s="341"/>
      <c r="AL571" s="341"/>
      <c r="AM571" s="341"/>
      <c r="AN571" s="341"/>
      <c r="AO571" s="344"/>
      <c r="AP571" s="345" t="s">
        <v>971</v>
      </c>
      <c r="AQ571" s="346" t="s">
        <v>972</v>
      </c>
      <c r="AR571" s="346" t="s">
        <v>314</v>
      </c>
    </row>
    <row r="572" ht="103.5" spans="1:44">
      <c r="A572" s="316"/>
      <c r="B572" s="317"/>
      <c r="C572" s="318"/>
      <c r="D572" s="319"/>
      <c r="E572" s="312" t="s">
        <v>974</v>
      </c>
      <c r="F572" s="312" t="s">
        <v>975</v>
      </c>
      <c r="G572" s="312" t="s">
        <v>976</v>
      </c>
      <c r="H572" s="312" t="s">
        <v>977</v>
      </c>
      <c r="I572" s="312" t="s">
        <v>978</v>
      </c>
      <c r="J572" s="312" t="s">
        <v>979</v>
      </c>
      <c r="K572" s="312" t="s">
        <v>980</v>
      </c>
      <c r="L572" s="312" t="s">
        <v>981</v>
      </c>
      <c r="M572" s="312" t="s">
        <v>982</v>
      </c>
      <c r="N572" s="312" t="s">
        <v>983</v>
      </c>
      <c r="O572" s="312" t="s">
        <v>984</v>
      </c>
      <c r="P572" s="312" t="s">
        <v>985</v>
      </c>
      <c r="Q572" s="312" t="s">
        <v>986</v>
      </c>
      <c r="R572" s="312" t="s">
        <v>987</v>
      </c>
      <c r="S572" s="312" t="s">
        <v>988</v>
      </c>
      <c r="T572" s="312" t="s">
        <v>989</v>
      </c>
      <c r="U572" s="312" t="s">
        <v>990</v>
      </c>
      <c r="V572" s="312" t="s">
        <v>991</v>
      </c>
      <c r="W572" s="335" t="s">
        <v>992</v>
      </c>
      <c r="X572" s="312" t="s">
        <v>993</v>
      </c>
      <c r="Y572" s="312" t="s">
        <v>994</v>
      </c>
      <c r="Z572" s="312" t="s">
        <v>995</v>
      </c>
      <c r="AA572" s="312" t="s">
        <v>996</v>
      </c>
      <c r="AB572" s="312" t="s">
        <v>997</v>
      </c>
      <c r="AC572" s="312" t="s">
        <v>998</v>
      </c>
      <c r="AD572" s="312" t="s">
        <v>999</v>
      </c>
      <c r="AE572" s="312" t="s">
        <v>1000</v>
      </c>
      <c r="AF572" s="342" t="s">
        <v>1001</v>
      </c>
      <c r="AG572" s="312" t="s">
        <v>1002</v>
      </c>
      <c r="AH572" s="312" t="s">
        <v>1003</v>
      </c>
      <c r="AI572" s="312" t="s">
        <v>1004</v>
      </c>
      <c r="AJ572" s="312" t="s">
        <v>1005</v>
      </c>
      <c r="AK572" s="312" t="s">
        <v>1006</v>
      </c>
      <c r="AL572" s="312" t="s">
        <v>1007</v>
      </c>
      <c r="AM572" s="312" t="s">
        <v>989</v>
      </c>
      <c r="AN572" s="312" t="s">
        <v>990</v>
      </c>
      <c r="AO572" s="335" t="s">
        <v>1008</v>
      </c>
      <c r="AP572" s="347"/>
      <c r="AQ572" s="348"/>
      <c r="AR572" s="348"/>
    </row>
    <row r="573" spans="1:44">
      <c r="A573" s="308"/>
      <c r="B573" s="309"/>
      <c r="C573" s="320" t="s">
        <v>1009</v>
      </c>
      <c r="D573" s="321"/>
      <c r="E573" s="321"/>
      <c r="F573" s="321"/>
      <c r="G573" s="321"/>
      <c r="H573" s="321"/>
      <c r="I573" s="321"/>
      <c r="J573" s="321"/>
      <c r="K573" s="321"/>
      <c r="L573" s="321"/>
      <c r="M573" s="321"/>
      <c r="N573" s="321"/>
      <c r="O573" s="321"/>
      <c r="P573" s="321"/>
      <c r="Q573" s="321"/>
      <c r="R573" s="321"/>
      <c r="S573" s="321"/>
      <c r="T573" s="321"/>
      <c r="U573" s="321"/>
      <c r="V573" s="321"/>
      <c r="W573" s="321"/>
      <c r="X573" s="321"/>
      <c r="Y573" s="321"/>
      <c r="Z573" s="321"/>
      <c r="AA573" s="321"/>
      <c r="AB573" s="321"/>
      <c r="AC573" s="321"/>
      <c r="AD573" s="321"/>
      <c r="AE573" s="321"/>
      <c r="AF573" s="321"/>
      <c r="AG573" s="321"/>
      <c r="AH573" s="321"/>
      <c r="AI573" s="321"/>
      <c r="AJ573" s="321"/>
      <c r="AK573" s="321"/>
      <c r="AL573" s="321"/>
      <c r="AM573" s="321"/>
      <c r="AN573" s="321"/>
      <c r="AO573" s="321"/>
      <c r="AP573" s="321"/>
      <c r="AQ573" s="321"/>
      <c r="AR573" s="349"/>
    </row>
    <row r="574" spans="1:44">
      <c r="A574" s="308"/>
      <c r="B574" s="309"/>
      <c r="C574" s="322" t="s">
        <v>756</v>
      </c>
      <c r="D574" s="323">
        <f>SUM(D575)</f>
        <v>0</v>
      </c>
      <c r="E574" s="323">
        <f>SUM(E575)</f>
        <v>0</v>
      </c>
      <c r="F574" s="323">
        <f t="shared" ref="F574:X574" si="635">SUM(F575)</f>
        <v>0</v>
      </c>
      <c r="G574" s="323">
        <f t="shared" si="635"/>
        <v>0</v>
      </c>
      <c r="H574" s="323">
        <f t="shared" si="635"/>
        <v>0</v>
      </c>
      <c r="I574" s="323">
        <f t="shared" si="635"/>
        <v>0</v>
      </c>
      <c r="J574" s="323">
        <f t="shared" si="635"/>
        <v>0</v>
      </c>
      <c r="K574" s="323">
        <f t="shared" si="635"/>
        <v>0</v>
      </c>
      <c r="L574" s="323">
        <f t="shared" si="635"/>
        <v>0</v>
      </c>
      <c r="M574" s="323">
        <f t="shared" si="635"/>
        <v>0</v>
      </c>
      <c r="N574" s="323">
        <f t="shared" si="635"/>
        <v>0</v>
      </c>
      <c r="O574" s="323">
        <f t="shared" si="635"/>
        <v>0</v>
      </c>
      <c r="P574" s="323">
        <f t="shared" si="635"/>
        <v>0</v>
      </c>
      <c r="Q574" s="323">
        <f t="shared" si="635"/>
        <v>0</v>
      </c>
      <c r="R574" s="323">
        <f t="shared" si="635"/>
        <v>0</v>
      </c>
      <c r="S574" s="323">
        <f t="shared" si="635"/>
        <v>0</v>
      </c>
      <c r="T574" s="323">
        <f t="shared" si="635"/>
        <v>0</v>
      </c>
      <c r="U574" s="323">
        <f t="shared" si="635"/>
        <v>0</v>
      </c>
      <c r="V574" s="323">
        <f t="shared" si="635"/>
        <v>0</v>
      </c>
      <c r="W574" s="336">
        <f t="shared" si="635"/>
        <v>0</v>
      </c>
      <c r="X574" s="323">
        <f t="shared" si="635"/>
        <v>0</v>
      </c>
      <c r="Y574" s="323">
        <f t="shared" ref="Y574:AP574" si="636">SUM(Y575)</f>
        <v>0</v>
      </c>
      <c r="Z574" s="323">
        <f t="shared" si="636"/>
        <v>0</v>
      </c>
      <c r="AA574" s="323">
        <f t="shared" si="636"/>
        <v>0</v>
      </c>
      <c r="AB574" s="323">
        <f t="shared" si="636"/>
        <v>0</v>
      </c>
      <c r="AC574" s="323">
        <f t="shared" si="636"/>
        <v>0</v>
      </c>
      <c r="AD574" s="323">
        <f t="shared" si="636"/>
        <v>0</v>
      </c>
      <c r="AE574" s="323">
        <f t="shared" si="636"/>
        <v>0</v>
      </c>
      <c r="AF574" s="323">
        <f t="shared" si="636"/>
        <v>0</v>
      </c>
      <c r="AG574" s="323">
        <f t="shared" si="636"/>
        <v>0</v>
      </c>
      <c r="AH574" s="323">
        <f t="shared" si="636"/>
        <v>0</v>
      </c>
      <c r="AI574" s="323">
        <f t="shared" si="636"/>
        <v>0</v>
      </c>
      <c r="AJ574" s="323">
        <f t="shared" si="636"/>
        <v>0</v>
      </c>
      <c r="AK574" s="323">
        <f t="shared" si="636"/>
        <v>0</v>
      </c>
      <c r="AL574" s="323">
        <f t="shared" si="636"/>
        <v>0</v>
      </c>
      <c r="AM574" s="323">
        <f t="shared" si="636"/>
        <v>0</v>
      </c>
      <c r="AN574" s="323">
        <f t="shared" si="636"/>
        <v>0</v>
      </c>
      <c r="AO574" s="336">
        <f t="shared" si="636"/>
        <v>0</v>
      </c>
      <c r="AP574" s="323">
        <f t="shared" si="636"/>
        <v>0</v>
      </c>
      <c r="AQ574" s="350">
        <f t="shared" ref="AQ574:AR574" si="637">SUM(AQ575)</f>
        <v>0</v>
      </c>
      <c r="AR574" s="351">
        <f t="shared" si="637"/>
        <v>0</v>
      </c>
    </row>
    <row r="575" spans="1:44">
      <c r="A575" s="308"/>
      <c r="B575" s="309"/>
      <c r="C575" s="324" t="s">
        <v>759</v>
      </c>
      <c r="D575" s="325">
        <v>0</v>
      </c>
      <c r="E575" s="359"/>
      <c r="F575" s="359"/>
      <c r="G575" s="359"/>
      <c r="H575" s="359"/>
      <c r="I575" s="359"/>
      <c r="J575" s="359"/>
      <c r="K575" s="359"/>
      <c r="L575" s="359"/>
      <c r="M575" s="359"/>
      <c r="N575" s="359"/>
      <c r="O575" s="359"/>
      <c r="P575" s="359"/>
      <c r="Q575" s="359"/>
      <c r="R575" s="359"/>
      <c r="S575" s="359"/>
      <c r="T575" s="359"/>
      <c r="U575" s="359"/>
      <c r="V575" s="359"/>
      <c r="W575" s="337">
        <f>SUM(E575:V575)</f>
        <v>0</v>
      </c>
      <c r="X575" s="359"/>
      <c r="Y575" s="359"/>
      <c r="Z575" s="359"/>
      <c r="AA575" s="359"/>
      <c r="AB575" s="359"/>
      <c r="AC575" s="359"/>
      <c r="AD575" s="359"/>
      <c r="AE575" s="359"/>
      <c r="AF575" s="359"/>
      <c r="AG575" s="359"/>
      <c r="AH575" s="359"/>
      <c r="AI575" s="359"/>
      <c r="AJ575" s="359"/>
      <c r="AK575" s="359"/>
      <c r="AL575" s="359"/>
      <c r="AM575" s="359"/>
      <c r="AN575" s="359"/>
      <c r="AO575" s="337">
        <f>SUM(X575:AN575)</f>
        <v>0</v>
      </c>
      <c r="AP575" s="325">
        <f>+D575+W575-AO575</f>
        <v>0</v>
      </c>
      <c r="AQ575" s="360"/>
      <c r="AR575" s="352">
        <f>+AP575-AQ575</f>
        <v>0</v>
      </c>
    </row>
    <row r="576" spans="1:44">
      <c r="A576" s="308"/>
      <c r="B576" s="309"/>
      <c r="C576" s="322" t="s">
        <v>762</v>
      </c>
      <c r="D576" s="323">
        <f>SUM(D577:D597)</f>
        <v>8657066625.73</v>
      </c>
      <c r="E576" s="323">
        <f>SUM(E577:E597)</f>
        <v>443875000</v>
      </c>
      <c r="F576" s="323">
        <f t="shared" ref="F576:X576" si="638">SUM(F577:F597)</f>
        <v>0</v>
      </c>
      <c r="G576" s="323">
        <f t="shared" si="638"/>
        <v>0</v>
      </c>
      <c r="H576" s="323">
        <f t="shared" si="638"/>
        <v>0</v>
      </c>
      <c r="I576" s="323">
        <f t="shared" si="638"/>
        <v>0</v>
      </c>
      <c r="J576" s="323">
        <f t="shared" si="638"/>
        <v>0</v>
      </c>
      <c r="K576" s="323">
        <f t="shared" si="638"/>
        <v>0</v>
      </c>
      <c r="L576" s="323">
        <f t="shared" si="638"/>
        <v>40834200</v>
      </c>
      <c r="M576" s="323">
        <f t="shared" si="638"/>
        <v>0</v>
      </c>
      <c r="N576" s="323">
        <f t="shared" si="638"/>
        <v>0</v>
      </c>
      <c r="O576" s="323">
        <f t="shared" si="638"/>
        <v>0</v>
      </c>
      <c r="P576" s="323">
        <f t="shared" si="638"/>
        <v>0</v>
      </c>
      <c r="Q576" s="323">
        <f t="shared" si="638"/>
        <v>0</v>
      </c>
      <c r="R576" s="323">
        <f t="shared" si="638"/>
        <v>0</v>
      </c>
      <c r="S576" s="323">
        <f t="shared" si="638"/>
        <v>0</v>
      </c>
      <c r="T576" s="323">
        <f t="shared" si="638"/>
        <v>0</v>
      </c>
      <c r="U576" s="323">
        <f t="shared" si="638"/>
        <v>0</v>
      </c>
      <c r="V576" s="323">
        <f t="shared" si="638"/>
        <v>0</v>
      </c>
      <c r="W576" s="336">
        <f t="shared" si="638"/>
        <v>484709200</v>
      </c>
      <c r="X576" s="323">
        <f t="shared" si="638"/>
        <v>0</v>
      </c>
      <c r="Y576" s="323">
        <f t="shared" ref="Y576:AO576" si="639">SUM(Y577:Y597)</f>
        <v>0</v>
      </c>
      <c r="Z576" s="323">
        <f t="shared" si="639"/>
        <v>0</v>
      </c>
      <c r="AA576" s="323">
        <f t="shared" si="639"/>
        <v>0</v>
      </c>
      <c r="AB576" s="323">
        <f t="shared" si="639"/>
        <v>0</v>
      </c>
      <c r="AC576" s="323">
        <f t="shared" si="639"/>
        <v>0</v>
      </c>
      <c r="AD576" s="323">
        <f t="shared" si="639"/>
        <v>0</v>
      </c>
      <c r="AE576" s="323">
        <f t="shared" si="639"/>
        <v>0</v>
      </c>
      <c r="AF576" s="323">
        <f t="shared" si="639"/>
        <v>0</v>
      </c>
      <c r="AG576" s="323">
        <f t="shared" si="639"/>
        <v>0</v>
      </c>
      <c r="AH576" s="323">
        <f t="shared" si="639"/>
        <v>0</v>
      </c>
      <c r="AI576" s="323">
        <f t="shared" si="639"/>
        <v>0</v>
      </c>
      <c r="AJ576" s="323">
        <f t="shared" si="639"/>
        <v>0</v>
      </c>
      <c r="AK576" s="323">
        <f t="shared" si="639"/>
        <v>0</v>
      </c>
      <c r="AL576" s="323">
        <f t="shared" si="639"/>
        <v>0</v>
      </c>
      <c r="AM576" s="323">
        <f t="shared" si="639"/>
        <v>0</v>
      </c>
      <c r="AN576" s="323">
        <f t="shared" si="639"/>
        <v>0</v>
      </c>
      <c r="AO576" s="336">
        <f t="shared" si="639"/>
        <v>0</v>
      </c>
      <c r="AP576" s="323">
        <f t="shared" ref="AP576:AR576" si="640">SUM(AP577:AP597)</f>
        <v>9141775825.73</v>
      </c>
      <c r="AQ576" s="350">
        <f t="shared" si="640"/>
        <v>0</v>
      </c>
      <c r="AR576" s="351">
        <f t="shared" si="640"/>
        <v>9141775825.73</v>
      </c>
    </row>
    <row r="577" spans="1:44">
      <c r="A577" s="308"/>
      <c r="B577" s="309"/>
      <c r="C577" s="324" t="s">
        <v>766</v>
      </c>
      <c r="D577" s="325">
        <v>0</v>
      </c>
      <c r="E577" s="359"/>
      <c r="F577" s="359"/>
      <c r="G577" s="359"/>
      <c r="H577" s="359"/>
      <c r="I577" s="359"/>
      <c r="J577" s="359"/>
      <c r="K577" s="359"/>
      <c r="L577" s="359"/>
      <c r="M577" s="359"/>
      <c r="N577" s="359"/>
      <c r="O577" s="359"/>
      <c r="P577" s="359"/>
      <c r="Q577" s="359"/>
      <c r="R577" s="359"/>
      <c r="S577" s="359"/>
      <c r="T577" s="359"/>
      <c r="U577" s="359"/>
      <c r="V577" s="359"/>
      <c r="W577" s="337">
        <f>SUM(E577:V577)</f>
        <v>0</v>
      </c>
      <c r="X577" s="359"/>
      <c r="Y577" s="359"/>
      <c r="Z577" s="359"/>
      <c r="AA577" s="359"/>
      <c r="AB577" s="359"/>
      <c r="AC577" s="359"/>
      <c r="AD577" s="359"/>
      <c r="AE577" s="359"/>
      <c r="AF577" s="359"/>
      <c r="AG577" s="359"/>
      <c r="AH577" s="359"/>
      <c r="AI577" s="359"/>
      <c r="AJ577" s="359"/>
      <c r="AK577" s="359"/>
      <c r="AL577" s="359"/>
      <c r="AM577" s="359"/>
      <c r="AN577" s="359"/>
      <c r="AO577" s="337">
        <f>SUM(X577:AN577)</f>
        <v>0</v>
      </c>
      <c r="AP577" s="325">
        <f t="shared" ref="AP577:AP597" si="641">+D577+W577-AO577</f>
        <v>0</v>
      </c>
      <c r="AQ577" s="360"/>
      <c r="AR577" s="352">
        <f t="shared" ref="AR577:AR597" si="642">+AP577-AQ577</f>
        <v>0</v>
      </c>
    </row>
    <row r="578" spans="1:44">
      <c r="A578" s="308"/>
      <c r="B578" s="309"/>
      <c r="C578" s="324" t="s">
        <v>770</v>
      </c>
      <c r="D578" s="325">
        <v>2441124550.15</v>
      </c>
      <c r="E578" s="359"/>
      <c r="F578" s="359"/>
      <c r="G578" s="359"/>
      <c r="H578" s="359"/>
      <c r="I578" s="359"/>
      <c r="J578" s="359"/>
      <c r="K578" s="359"/>
      <c r="L578" s="359"/>
      <c r="M578" s="359"/>
      <c r="N578" s="359"/>
      <c r="O578" s="359"/>
      <c r="P578" s="359"/>
      <c r="Q578" s="359"/>
      <c r="R578" s="359"/>
      <c r="S578" s="359"/>
      <c r="T578" s="359"/>
      <c r="U578" s="359"/>
      <c r="V578" s="359"/>
      <c r="W578" s="337">
        <f t="shared" ref="W578:W597" si="643">SUM(E578:V578)</f>
        <v>0</v>
      </c>
      <c r="X578" s="359"/>
      <c r="Y578" s="359"/>
      <c r="Z578" s="359"/>
      <c r="AA578" s="359"/>
      <c r="AB578" s="359"/>
      <c r="AC578" s="359"/>
      <c r="AD578" s="359"/>
      <c r="AE578" s="359"/>
      <c r="AF578" s="359"/>
      <c r="AG578" s="359"/>
      <c r="AH578" s="359"/>
      <c r="AI578" s="359"/>
      <c r="AJ578" s="359"/>
      <c r="AK578" s="359"/>
      <c r="AL578" s="359"/>
      <c r="AM578" s="359"/>
      <c r="AN578" s="359"/>
      <c r="AO578" s="337">
        <f t="shared" ref="AO578:AO597" si="644">SUM(X578:AN578)</f>
        <v>0</v>
      </c>
      <c r="AP578" s="325">
        <f t="shared" si="641"/>
        <v>2441124550.15</v>
      </c>
      <c r="AQ578" s="360"/>
      <c r="AR578" s="352">
        <f t="shared" si="642"/>
        <v>2441124550.15</v>
      </c>
    </row>
    <row r="579" spans="1:44">
      <c r="A579" s="308"/>
      <c r="B579" s="309"/>
      <c r="C579" s="324" t="s">
        <v>774</v>
      </c>
      <c r="D579" s="325">
        <v>198485000</v>
      </c>
      <c r="E579" s="359"/>
      <c r="F579" s="359"/>
      <c r="G579" s="359"/>
      <c r="H579" s="359"/>
      <c r="I579" s="359"/>
      <c r="J579" s="359"/>
      <c r="K579" s="359"/>
      <c r="L579" s="359"/>
      <c r="M579" s="359"/>
      <c r="N579" s="359"/>
      <c r="O579" s="359"/>
      <c r="P579" s="359"/>
      <c r="Q579" s="359"/>
      <c r="R579" s="359"/>
      <c r="S579" s="359"/>
      <c r="T579" s="359"/>
      <c r="U579" s="359"/>
      <c r="V579" s="359"/>
      <c r="W579" s="337">
        <f t="shared" si="643"/>
        <v>0</v>
      </c>
      <c r="X579" s="359"/>
      <c r="Y579" s="359"/>
      <c r="Z579" s="359"/>
      <c r="AA579" s="359"/>
      <c r="AB579" s="359"/>
      <c r="AC579" s="359"/>
      <c r="AD579" s="359"/>
      <c r="AE579" s="359"/>
      <c r="AF579" s="359"/>
      <c r="AG579" s="359"/>
      <c r="AH579" s="359"/>
      <c r="AI579" s="359"/>
      <c r="AJ579" s="359"/>
      <c r="AK579" s="359"/>
      <c r="AL579" s="359"/>
      <c r="AM579" s="359"/>
      <c r="AN579" s="359"/>
      <c r="AO579" s="337">
        <f t="shared" si="644"/>
        <v>0</v>
      </c>
      <c r="AP579" s="325">
        <f t="shared" si="641"/>
        <v>198485000</v>
      </c>
      <c r="AQ579" s="360"/>
      <c r="AR579" s="352">
        <f t="shared" si="642"/>
        <v>198485000</v>
      </c>
    </row>
    <row r="580" spans="1:44">
      <c r="A580" s="308"/>
      <c r="B580" s="309"/>
      <c r="C580" s="324" t="s">
        <v>778</v>
      </c>
      <c r="D580" s="325">
        <v>0</v>
      </c>
      <c r="E580" s="359"/>
      <c r="F580" s="359"/>
      <c r="G580" s="359"/>
      <c r="H580" s="359"/>
      <c r="I580" s="359"/>
      <c r="J580" s="359"/>
      <c r="K580" s="359"/>
      <c r="L580" s="359"/>
      <c r="M580" s="359"/>
      <c r="N580" s="359"/>
      <c r="O580" s="359"/>
      <c r="P580" s="359"/>
      <c r="Q580" s="359"/>
      <c r="R580" s="359"/>
      <c r="S580" s="359"/>
      <c r="T580" s="359"/>
      <c r="U580" s="359"/>
      <c r="V580" s="359"/>
      <c r="W580" s="337">
        <f t="shared" si="643"/>
        <v>0</v>
      </c>
      <c r="X580" s="359"/>
      <c r="Y580" s="359"/>
      <c r="Z580" s="359"/>
      <c r="AA580" s="359"/>
      <c r="AB580" s="359"/>
      <c r="AC580" s="359"/>
      <c r="AD580" s="359"/>
      <c r="AE580" s="359"/>
      <c r="AF580" s="359"/>
      <c r="AG580" s="359"/>
      <c r="AH580" s="359"/>
      <c r="AI580" s="359"/>
      <c r="AJ580" s="359"/>
      <c r="AK580" s="359"/>
      <c r="AL580" s="359"/>
      <c r="AM580" s="359"/>
      <c r="AN580" s="359"/>
      <c r="AO580" s="337">
        <f t="shared" si="644"/>
        <v>0</v>
      </c>
      <c r="AP580" s="325">
        <f t="shared" si="641"/>
        <v>0</v>
      </c>
      <c r="AQ580" s="360"/>
      <c r="AR580" s="352">
        <f t="shared" si="642"/>
        <v>0</v>
      </c>
    </row>
    <row r="581" spans="1:44">
      <c r="A581" s="308"/>
      <c r="B581" s="309"/>
      <c r="C581" s="324" t="s">
        <v>782</v>
      </c>
      <c r="D581" s="325">
        <v>1207648621.75</v>
      </c>
      <c r="E581" s="361">
        <v>5450000</v>
      </c>
      <c r="F581" s="359"/>
      <c r="G581" s="359"/>
      <c r="H581" s="359"/>
      <c r="I581" s="359"/>
      <c r="J581" s="359"/>
      <c r="K581" s="359"/>
      <c r="L581" s="361">
        <v>22859200</v>
      </c>
      <c r="M581" s="359"/>
      <c r="N581" s="359"/>
      <c r="O581" s="359"/>
      <c r="P581" s="359"/>
      <c r="Q581" s="359"/>
      <c r="R581" s="359"/>
      <c r="S581" s="359"/>
      <c r="T581" s="359"/>
      <c r="U581" s="359"/>
      <c r="V581" s="359"/>
      <c r="W581" s="337">
        <f t="shared" si="643"/>
        <v>28309200</v>
      </c>
      <c r="X581" s="359"/>
      <c r="Y581" s="359"/>
      <c r="Z581" s="359"/>
      <c r="AA581" s="359"/>
      <c r="AB581" s="359"/>
      <c r="AC581" s="359"/>
      <c r="AD581" s="359"/>
      <c r="AE581" s="359"/>
      <c r="AF581" s="359"/>
      <c r="AG581" s="359"/>
      <c r="AH581" s="359"/>
      <c r="AI581" s="359"/>
      <c r="AJ581" s="359"/>
      <c r="AK581" s="359"/>
      <c r="AL581" s="359"/>
      <c r="AM581" s="359"/>
      <c r="AN581" s="359"/>
      <c r="AO581" s="337">
        <f t="shared" si="644"/>
        <v>0</v>
      </c>
      <c r="AP581" s="325">
        <f t="shared" si="641"/>
        <v>1235957821.75</v>
      </c>
      <c r="AQ581" s="360"/>
      <c r="AR581" s="352">
        <f t="shared" si="642"/>
        <v>1235957821.75</v>
      </c>
    </row>
    <row r="582" spans="1:44">
      <c r="A582" s="308"/>
      <c r="B582" s="309"/>
      <c r="C582" s="324" t="s">
        <v>786</v>
      </c>
      <c r="D582" s="325">
        <v>322853877.75</v>
      </c>
      <c r="E582" s="361">
        <v>92800000</v>
      </c>
      <c r="F582" s="359"/>
      <c r="G582" s="359"/>
      <c r="H582" s="359"/>
      <c r="I582" s="359"/>
      <c r="J582" s="359"/>
      <c r="K582" s="359"/>
      <c r="L582" s="361"/>
      <c r="M582" s="359"/>
      <c r="N582" s="359"/>
      <c r="O582" s="359"/>
      <c r="P582" s="359"/>
      <c r="Q582" s="359"/>
      <c r="R582" s="359"/>
      <c r="S582" s="359"/>
      <c r="T582" s="359"/>
      <c r="U582" s="359"/>
      <c r="V582" s="359"/>
      <c r="W582" s="337">
        <f t="shared" si="643"/>
        <v>92800000</v>
      </c>
      <c r="X582" s="359"/>
      <c r="Y582" s="359"/>
      <c r="Z582" s="359"/>
      <c r="AA582" s="359"/>
      <c r="AB582" s="359"/>
      <c r="AC582" s="359"/>
      <c r="AD582" s="359"/>
      <c r="AE582" s="359"/>
      <c r="AF582" s="359"/>
      <c r="AG582" s="359"/>
      <c r="AH582" s="359"/>
      <c r="AI582" s="359"/>
      <c r="AJ582" s="359"/>
      <c r="AK582" s="359"/>
      <c r="AL582" s="359"/>
      <c r="AM582" s="359"/>
      <c r="AN582" s="359"/>
      <c r="AO582" s="337">
        <f t="shared" si="644"/>
        <v>0</v>
      </c>
      <c r="AP582" s="325">
        <f t="shared" si="641"/>
        <v>415653877.75</v>
      </c>
      <c r="AQ582" s="360"/>
      <c r="AR582" s="352">
        <f t="shared" si="642"/>
        <v>415653877.75</v>
      </c>
    </row>
    <row r="583" spans="1:44">
      <c r="A583" s="308"/>
      <c r="B583" s="309"/>
      <c r="C583" s="324" t="s">
        <v>790</v>
      </c>
      <c r="D583" s="325">
        <v>0</v>
      </c>
      <c r="E583" s="361"/>
      <c r="F583" s="359"/>
      <c r="G583" s="359"/>
      <c r="H583" s="359"/>
      <c r="I583" s="359"/>
      <c r="J583" s="359"/>
      <c r="K583" s="359"/>
      <c r="L583" s="361"/>
      <c r="M583" s="359"/>
      <c r="N583" s="359"/>
      <c r="O583" s="359"/>
      <c r="P583" s="359"/>
      <c r="Q583" s="359"/>
      <c r="R583" s="359"/>
      <c r="S583" s="359"/>
      <c r="T583" s="359"/>
      <c r="U583" s="359"/>
      <c r="V583" s="359"/>
      <c r="W583" s="337">
        <f t="shared" si="643"/>
        <v>0</v>
      </c>
      <c r="X583" s="359"/>
      <c r="Y583" s="359"/>
      <c r="Z583" s="359"/>
      <c r="AA583" s="359"/>
      <c r="AB583" s="359"/>
      <c r="AC583" s="359"/>
      <c r="AD583" s="359"/>
      <c r="AE583" s="359"/>
      <c r="AF583" s="359"/>
      <c r="AG583" s="359"/>
      <c r="AH583" s="359"/>
      <c r="AI583" s="359"/>
      <c r="AJ583" s="359"/>
      <c r="AK583" s="359"/>
      <c r="AL583" s="359"/>
      <c r="AM583" s="359"/>
      <c r="AN583" s="359"/>
      <c r="AO583" s="337">
        <f t="shared" si="644"/>
        <v>0</v>
      </c>
      <c r="AP583" s="325">
        <f t="shared" si="641"/>
        <v>0</v>
      </c>
      <c r="AQ583" s="360"/>
      <c r="AR583" s="352">
        <f t="shared" si="642"/>
        <v>0</v>
      </c>
    </row>
    <row r="584" spans="1:44">
      <c r="A584" s="308"/>
      <c r="B584" s="309"/>
      <c r="C584" s="324" t="s">
        <v>794</v>
      </c>
      <c r="D584" s="325">
        <v>0</v>
      </c>
      <c r="E584" s="361"/>
      <c r="F584" s="359"/>
      <c r="G584" s="359"/>
      <c r="H584" s="359"/>
      <c r="I584" s="359"/>
      <c r="J584" s="359"/>
      <c r="K584" s="359"/>
      <c r="L584" s="361"/>
      <c r="M584" s="359"/>
      <c r="N584" s="359"/>
      <c r="O584" s="359"/>
      <c r="P584" s="359"/>
      <c r="Q584" s="359"/>
      <c r="R584" s="359"/>
      <c r="S584" s="359"/>
      <c r="T584" s="359"/>
      <c r="U584" s="359"/>
      <c r="V584" s="359"/>
      <c r="W584" s="337">
        <f t="shared" si="643"/>
        <v>0</v>
      </c>
      <c r="X584" s="359"/>
      <c r="Y584" s="359"/>
      <c r="Z584" s="359"/>
      <c r="AA584" s="359"/>
      <c r="AB584" s="359"/>
      <c r="AC584" s="359"/>
      <c r="AD584" s="359"/>
      <c r="AE584" s="359"/>
      <c r="AF584" s="359"/>
      <c r="AG584" s="359"/>
      <c r="AH584" s="359"/>
      <c r="AI584" s="359"/>
      <c r="AJ584" s="359"/>
      <c r="AK584" s="359"/>
      <c r="AL584" s="359"/>
      <c r="AM584" s="359"/>
      <c r="AN584" s="359"/>
      <c r="AO584" s="337">
        <f t="shared" si="644"/>
        <v>0</v>
      </c>
      <c r="AP584" s="325">
        <f t="shared" si="641"/>
        <v>0</v>
      </c>
      <c r="AQ584" s="360"/>
      <c r="AR584" s="352">
        <f t="shared" si="642"/>
        <v>0</v>
      </c>
    </row>
    <row r="585" spans="1:44">
      <c r="A585" s="308"/>
      <c r="B585" s="309"/>
      <c r="C585" s="324" t="s">
        <v>1011</v>
      </c>
      <c r="D585" s="325">
        <v>0</v>
      </c>
      <c r="E585" s="361"/>
      <c r="F585" s="359"/>
      <c r="G585" s="359"/>
      <c r="H585" s="359"/>
      <c r="I585" s="359"/>
      <c r="J585" s="359"/>
      <c r="K585" s="359"/>
      <c r="L585" s="361"/>
      <c r="M585" s="359"/>
      <c r="N585" s="359"/>
      <c r="O585" s="359"/>
      <c r="P585" s="359"/>
      <c r="Q585" s="359"/>
      <c r="R585" s="359"/>
      <c r="S585" s="359"/>
      <c r="T585" s="359"/>
      <c r="U585" s="359"/>
      <c r="V585" s="359"/>
      <c r="W585" s="337">
        <f t="shared" si="643"/>
        <v>0</v>
      </c>
      <c r="X585" s="359"/>
      <c r="Y585" s="359"/>
      <c r="Z585" s="359"/>
      <c r="AA585" s="359"/>
      <c r="AB585" s="359"/>
      <c r="AC585" s="359"/>
      <c r="AD585" s="359"/>
      <c r="AE585" s="359"/>
      <c r="AF585" s="359"/>
      <c r="AG585" s="359"/>
      <c r="AH585" s="359"/>
      <c r="AI585" s="359"/>
      <c r="AJ585" s="359"/>
      <c r="AK585" s="359"/>
      <c r="AL585" s="359"/>
      <c r="AM585" s="359"/>
      <c r="AN585" s="359"/>
      <c r="AO585" s="337">
        <f t="shared" si="644"/>
        <v>0</v>
      </c>
      <c r="AP585" s="325">
        <f t="shared" si="641"/>
        <v>0</v>
      </c>
      <c r="AQ585" s="360"/>
      <c r="AR585" s="352">
        <f t="shared" si="642"/>
        <v>0</v>
      </c>
    </row>
    <row r="586" spans="1:44">
      <c r="A586" s="308"/>
      <c r="B586" s="309"/>
      <c r="C586" s="324" t="s">
        <v>798</v>
      </c>
      <c r="D586" s="325">
        <v>4486954576.08</v>
      </c>
      <c r="E586" s="361">
        <v>345625000</v>
      </c>
      <c r="F586" s="359"/>
      <c r="G586" s="359"/>
      <c r="H586" s="359"/>
      <c r="I586" s="359"/>
      <c r="J586" s="359"/>
      <c r="K586" s="359"/>
      <c r="L586" s="361">
        <v>17975000</v>
      </c>
      <c r="M586" s="359"/>
      <c r="N586" s="359"/>
      <c r="O586" s="359"/>
      <c r="P586" s="359"/>
      <c r="Q586" s="359"/>
      <c r="R586" s="359"/>
      <c r="S586" s="359"/>
      <c r="T586" s="359"/>
      <c r="U586" s="359"/>
      <c r="V586" s="359"/>
      <c r="W586" s="337">
        <f t="shared" si="643"/>
        <v>363600000</v>
      </c>
      <c r="X586" s="359"/>
      <c r="Y586" s="359"/>
      <c r="Z586" s="359"/>
      <c r="AA586" s="359"/>
      <c r="AB586" s="359"/>
      <c r="AC586" s="359"/>
      <c r="AD586" s="359"/>
      <c r="AE586" s="359"/>
      <c r="AF586" s="359"/>
      <c r="AG586" s="359"/>
      <c r="AH586" s="359"/>
      <c r="AI586" s="359"/>
      <c r="AJ586" s="359"/>
      <c r="AK586" s="359"/>
      <c r="AL586" s="359"/>
      <c r="AM586" s="359"/>
      <c r="AN586" s="359"/>
      <c r="AO586" s="337">
        <f t="shared" si="644"/>
        <v>0</v>
      </c>
      <c r="AP586" s="325">
        <f t="shared" si="641"/>
        <v>4850554576.08</v>
      </c>
      <c r="AQ586" s="360"/>
      <c r="AR586" s="352">
        <f t="shared" si="642"/>
        <v>4850554576.08</v>
      </c>
    </row>
    <row r="587" spans="1:44">
      <c r="A587" s="308"/>
      <c r="B587" s="309"/>
      <c r="C587" s="324" t="s">
        <v>802</v>
      </c>
      <c r="D587" s="325"/>
      <c r="E587" s="359"/>
      <c r="F587" s="359"/>
      <c r="G587" s="359"/>
      <c r="H587" s="359"/>
      <c r="I587" s="359"/>
      <c r="J587" s="359"/>
      <c r="K587" s="359"/>
      <c r="L587" s="359"/>
      <c r="M587" s="359"/>
      <c r="N587" s="359"/>
      <c r="O587" s="359"/>
      <c r="P587" s="359"/>
      <c r="Q587" s="359"/>
      <c r="R587" s="359"/>
      <c r="S587" s="359"/>
      <c r="T587" s="359"/>
      <c r="U587" s="359"/>
      <c r="V587" s="359"/>
      <c r="W587" s="337">
        <f t="shared" si="643"/>
        <v>0</v>
      </c>
      <c r="X587" s="359"/>
      <c r="Y587" s="359"/>
      <c r="Z587" s="359"/>
      <c r="AA587" s="359"/>
      <c r="AB587" s="359"/>
      <c r="AC587" s="359"/>
      <c r="AD587" s="359"/>
      <c r="AE587" s="359"/>
      <c r="AF587" s="359"/>
      <c r="AG587" s="359"/>
      <c r="AH587" s="359"/>
      <c r="AI587" s="359"/>
      <c r="AJ587" s="359"/>
      <c r="AK587" s="359"/>
      <c r="AL587" s="359"/>
      <c r="AM587" s="359"/>
      <c r="AN587" s="359"/>
      <c r="AO587" s="337">
        <f t="shared" si="644"/>
        <v>0</v>
      </c>
      <c r="AP587" s="325">
        <f t="shared" si="641"/>
        <v>0</v>
      </c>
      <c r="AQ587" s="360"/>
      <c r="AR587" s="352">
        <f t="shared" si="642"/>
        <v>0</v>
      </c>
    </row>
    <row r="588" spans="1:44">
      <c r="A588" s="308"/>
      <c r="B588" s="309"/>
      <c r="C588" s="324" t="s">
        <v>1012</v>
      </c>
      <c r="D588" s="325"/>
      <c r="E588" s="359"/>
      <c r="F588" s="359"/>
      <c r="G588" s="359"/>
      <c r="H588" s="359"/>
      <c r="I588" s="359"/>
      <c r="J588" s="359"/>
      <c r="K588" s="359"/>
      <c r="L588" s="359"/>
      <c r="M588" s="359"/>
      <c r="N588" s="359"/>
      <c r="O588" s="359"/>
      <c r="P588" s="359"/>
      <c r="Q588" s="359"/>
      <c r="R588" s="359"/>
      <c r="S588" s="359"/>
      <c r="T588" s="359"/>
      <c r="U588" s="359"/>
      <c r="V588" s="359"/>
      <c r="W588" s="337">
        <f t="shared" si="643"/>
        <v>0</v>
      </c>
      <c r="X588" s="359"/>
      <c r="Y588" s="359"/>
      <c r="Z588" s="359"/>
      <c r="AA588" s="359"/>
      <c r="AB588" s="359"/>
      <c r="AC588" s="359"/>
      <c r="AD588" s="359"/>
      <c r="AE588" s="359"/>
      <c r="AF588" s="359"/>
      <c r="AG588" s="359"/>
      <c r="AH588" s="359"/>
      <c r="AI588" s="359"/>
      <c r="AJ588" s="359"/>
      <c r="AK588" s="359"/>
      <c r="AL588" s="359"/>
      <c r="AM588" s="359"/>
      <c r="AN588" s="359"/>
      <c r="AO588" s="337">
        <f t="shared" si="644"/>
        <v>0</v>
      </c>
      <c r="AP588" s="325">
        <f t="shared" si="641"/>
        <v>0</v>
      </c>
      <c r="AQ588" s="360"/>
      <c r="AR588" s="352">
        <f t="shared" si="642"/>
        <v>0</v>
      </c>
    </row>
    <row r="589" spans="1:44">
      <c r="A589" s="308"/>
      <c r="B589" s="309"/>
      <c r="C589" s="324" t="s">
        <v>1013</v>
      </c>
      <c r="D589" s="325"/>
      <c r="E589" s="359"/>
      <c r="F589" s="359"/>
      <c r="G589" s="359"/>
      <c r="H589" s="359"/>
      <c r="I589" s="359"/>
      <c r="J589" s="359"/>
      <c r="K589" s="359"/>
      <c r="L589" s="359"/>
      <c r="M589" s="359"/>
      <c r="N589" s="359"/>
      <c r="O589" s="359"/>
      <c r="P589" s="359"/>
      <c r="Q589" s="359"/>
      <c r="R589" s="359"/>
      <c r="S589" s="359"/>
      <c r="T589" s="359"/>
      <c r="U589" s="359"/>
      <c r="V589" s="359"/>
      <c r="W589" s="337">
        <f t="shared" si="643"/>
        <v>0</v>
      </c>
      <c r="X589" s="359"/>
      <c r="Y589" s="359"/>
      <c r="Z589" s="359"/>
      <c r="AA589" s="359"/>
      <c r="AB589" s="359"/>
      <c r="AC589" s="359"/>
      <c r="AD589" s="359"/>
      <c r="AE589" s="359"/>
      <c r="AF589" s="359"/>
      <c r="AG589" s="359"/>
      <c r="AH589" s="359"/>
      <c r="AI589" s="359"/>
      <c r="AJ589" s="359"/>
      <c r="AK589" s="359"/>
      <c r="AL589" s="359"/>
      <c r="AM589" s="359"/>
      <c r="AN589" s="359"/>
      <c r="AO589" s="337">
        <f t="shared" si="644"/>
        <v>0</v>
      </c>
      <c r="AP589" s="325">
        <f t="shared" si="641"/>
        <v>0</v>
      </c>
      <c r="AQ589" s="360"/>
      <c r="AR589" s="352">
        <f t="shared" si="642"/>
        <v>0</v>
      </c>
    </row>
    <row r="590" spans="1:44">
      <c r="A590" s="308"/>
      <c r="B590" s="309"/>
      <c r="C590" s="324" t="s">
        <v>1014</v>
      </c>
      <c r="D590" s="325"/>
      <c r="E590" s="359"/>
      <c r="F590" s="359"/>
      <c r="G590" s="359"/>
      <c r="H590" s="359"/>
      <c r="I590" s="359"/>
      <c r="J590" s="359"/>
      <c r="K590" s="359"/>
      <c r="L590" s="359"/>
      <c r="M590" s="359"/>
      <c r="N590" s="359"/>
      <c r="O590" s="359"/>
      <c r="P590" s="359"/>
      <c r="Q590" s="359"/>
      <c r="R590" s="359"/>
      <c r="S590" s="359"/>
      <c r="T590" s="359"/>
      <c r="U590" s="359"/>
      <c r="V590" s="359"/>
      <c r="W590" s="337">
        <f t="shared" si="643"/>
        <v>0</v>
      </c>
      <c r="X590" s="359"/>
      <c r="Y590" s="359"/>
      <c r="Z590" s="359"/>
      <c r="AA590" s="359"/>
      <c r="AB590" s="359"/>
      <c r="AC590" s="359"/>
      <c r="AD590" s="359"/>
      <c r="AE590" s="359"/>
      <c r="AF590" s="359"/>
      <c r="AG590" s="359"/>
      <c r="AH590" s="359"/>
      <c r="AI590" s="359"/>
      <c r="AJ590" s="359"/>
      <c r="AK590" s="359"/>
      <c r="AL590" s="359"/>
      <c r="AM590" s="359"/>
      <c r="AN590" s="359"/>
      <c r="AO590" s="337">
        <f t="shared" si="644"/>
        <v>0</v>
      </c>
      <c r="AP590" s="325">
        <f t="shared" si="641"/>
        <v>0</v>
      </c>
      <c r="AQ590" s="360"/>
      <c r="AR590" s="352">
        <f t="shared" si="642"/>
        <v>0</v>
      </c>
    </row>
    <row r="591" spans="1:44">
      <c r="A591" s="308"/>
      <c r="B591" s="309"/>
      <c r="C591" s="324" t="s">
        <v>808</v>
      </c>
      <c r="D591" s="325"/>
      <c r="E591" s="359"/>
      <c r="F591" s="359"/>
      <c r="G591" s="359"/>
      <c r="H591" s="359"/>
      <c r="I591" s="359"/>
      <c r="J591" s="359"/>
      <c r="K591" s="359"/>
      <c r="L591" s="359"/>
      <c r="M591" s="359"/>
      <c r="N591" s="359"/>
      <c r="O591" s="359"/>
      <c r="P591" s="359"/>
      <c r="Q591" s="359"/>
      <c r="R591" s="359"/>
      <c r="S591" s="359"/>
      <c r="T591" s="359"/>
      <c r="U591" s="359"/>
      <c r="V591" s="359"/>
      <c r="W591" s="337">
        <f t="shared" si="643"/>
        <v>0</v>
      </c>
      <c r="X591" s="359"/>
      <c r="Y591" s="359"/>
      <c r="Z591" s="359"/>
      <c r="AA591" s="359"/>
      <c r="AB591" s="359"/>
      <c r="AC591" s="359"/>
      <c r="AD591" s="359"/>
      <c r="AE591" s="359"/>
      <c r="AF591" s="359"/>
      <c r="AG591" s="359"/>
      <c r="AH591" s="359"/>
      <c r="AI591" s="359"/>
      <c r="AJ591" s="359"/>
      <c r="AK591" s="359"/>
      <c r="AL591" s="359"/>
      <c r="AM591" s="359"/>
      <c r="AN591" s="359"/>
      <c r="AO591" s="337">
        <f t="shared" si="644"/>
        <v>0</v>
      </c>
      <c r="AP591" s="325">
        <f t="shared" si="641"/>
        <v>0</v>
      </c>
      <c r="AQ591" s="360"/>
      <c r="AR591" s="352">
        <f t="shared" si="642"/>
        <v>0</v>
      </c>
    </row>
    <row r="592" spans="1:44">
      <c r="A592" s="308"/>
      <c r="B592" s="309"/>
      <c r="C592" s="324" t="s">
        <v>1015</v>
      </c>
      <c r="D592" s="325"/>
      <c r="E592" s="359"/>
      <c r="F592" s="359"/>
      <c r="G592" s="359"/>
      <c r="H592" s="359"/>
      <c r="I592" s="359"/>
      <c r="J592" s="359"/>
      <c r="K592" s="359"/>
      <c r="L592" s="359"/>
      <c r="M592" s="359"/>
      <c r="N592" s="359"/>
      <c r="O592" s="359"/>
      <c r="P592" s="359"/>
      <c r="Q592" s="359"/>
      <c r="R592" s="359"/>
      <c r="S592" s="359"/>
      <c r="T592" s="359"/>
      <c r="U592" s="359"/>
      <c r="V592" s="359"/>
      <c r="W592" s="337">
        <f t="shared" si="643"/>
        <v>0</v>
      </c>
      <c r="X592" s="359"/>
      <c r="Y592" s="359"/>
      <c r="Z592" s="359"/>
      <c r="AA592" s="359"/>
      <c r="AB592" s="359"/>
      <c r="AC592" s="359"/>
      <c r="AD592" s="359"/>
      <c r="AE592" s="359"/>
      <c r="AF592" s="359"/>
      <c r="AG592" s="359"/>
      <c r="AH592" s="359"/>
      <c r="AI592" s="359"/>
      <c r="AJ592" s="359"/>
      <c r="AK592" s="359"/>
      <c r="AL592" s="359"/>
      <c r="AM592" s="359"/>
      <c r="AN592" s="359"/>
      <c r="AO592" s="337">
        <f t="shared" si="644"/>
        <v>0</v>
      </c>
      <c r="AP592" s="325">
        <f t="shared" si="641"/>
        <v>0</v>
      </c>
      <c r="AQ592" s="360"/>
      <c r="AR592" s="352">
        <f t="shared" si="642"/>
        <v>0</v>
      </c>
    </row>
    <row r="593" spans="1:44">
      <c r="A593" s="308"/>
      <c r="B593" s="309"/>
      <c r="C593" s="324" t="s">
        <v>1016</v>
      </c>
      <c r="D593" s="325"/>
      <c r="E593" s="359"/>
      <c r="F593" s="359"/>
      <c r="G593" s="359"/>
      <c r="H593" s="359"/>
      <c r="I593" s="359"/>
      <c r="J593" s="359"/>
      <c r="K593" s="359"/>
      <c r="L593" s="359"/>
      <c r="M593" s="359"/>
      <c r="N593" s="359"/>
      <c r="O593" s="359"/>
      <c r="P593" s="359"/>
      <c r="Q593" s="359"/>
      <c r="R593" s="359"/>
      <c r="S593" s="359"/>
      <c r="T593" s="359"/>
      <c r="U593" s="359"/>
      <c r="V593" s="359"/>
      <c r="W593" s="337">
        <f t="shared" si="643"/>
        <v>0</v>
      </c>
      <c r="X593" s="359"/>
      <c r="Y593" s="359"/>
      <c r="Z593" s="359"/>
      <c r="AA593" s="359"/>
      <c r="AB593" s="359"/>
      <c r="AC593" s="359"/>
      <c r="AD593" s="359"/>
      <c r="AE593" s="359"/>
      <c r="AF593" s="359"/>
      <c r="AG593" s="359"/>
      <c r="AH593" s="359"/>
      <c r="AI593" s="359"/>
      <c r="AJ593" s="359"/>
      <c r="AK593" s="359"/>
      <c r="AL593" s="359"/>
      <c r="AM593" s="359"/>
      <c r="AN593" s="359"/>
      <c r="AO593" s="337">
        <f t="shared" si="644"/>
        <v>0</v>
      </c>
      <c r="AP593" s="325">
        <f t="shared" si="641"/>
        <v>0</v>
      </c>
      <c r="AQ593" s="360"/>
      <c r="AR593" s="352">
        <f t="shared" si="642"/>
        <v>0</v>
      </c>
    </row>
    <row r="594" spans="1:44">
      <c r="A594" s="308"/>
      <c r="B594" s="309"/>
      <c r="C594" s="324" t="s">
        <v>812</v>
      </c>
      <c r="D594" s="325"/>
      <c r="E594" s="359"/>
      <c r="F594" s="359"/>
      <c r="G594" s="359"/>
      <c r="H594" s="359"/>
      <c r="I594" s="359"/>
      <c r="J594" s="359"/>
      <c r="K594" s="359"/>
      <c r="L594" s="359"/>
      <c r="M594" s="359"/>
      <c r="N594" s="359"/>
      <c r="O594" s="359"/>
      <c r="P594" s="359"/>
      <c r="Q594" s="359"/>
      <c r="R594" s="359"/>
      <c r="S594" s="359"/>
      <c r="T594" s="359"/>
      <c r="U594" s="359"/>
      <c r="V594" s="359"/>
      <c r="W594" s="337">
        <f t="shared" si="643"/>
        <v>0</v>
      </c>
      <c r="X594" s="359"/>
      <c r="Y594" s="359"/>
      <c r="Z594" s="359"/>
      <c r="AA594" s="359"/>
      <c r="AB594" s="359"/>
      <c r="AC594" s="359"/>
      <c r="AD594" s="359"/>
      <c r="AE594" s="359"/>
      <c r="AF594" s="359"/>
      <c r="AG594" s="359"/>
      <c r="AH594" s="359"/>
      <c r="AI594" s="359"/>
      <c r="AJ594" s="359"/>
      <c r="AK594" s="359"/>
      <c r="AL594" s="359"/>
      <c r="AM594" s="359"/>
      <c r="AN594" s="359"/>
      <c r="AO594" s="337">
        <f t="shared" si="644"/>
        <v>0</v>
      </c>
      <c r="AP594" s="325">
        <f t="shared" si="641"/>
        <v>0</v>
      </c>
      <c r="AQ594" s="360"/>
      <c r="AR594" s="352">
        <f t="shared" si="642"/>
        <v>0</v>
      </c>
    </row>
    <row r="595" spans="1:44">
      <c r="A595" s="308"/>
      <c r="B595" s="309"/>
      <c r="C595" s="324" t="s">
        <v>816</v>
      </c>
      <c r="D595" s="325"/>
      <c r="E595" s="359"/>
      <c r="F595" s="359"/>
      <c r="G595" s="359"/>
      <c r="H595" s="359"/>
      <c r="I595" s="359"/>
      <c r="J595" s="359"/>
      <c r="K595" s="359"/>
      <c r="L595" s="359"/>
      <c r="M595" s="359"/>
      <c r="N595" s="359"/>
      <c r="O595" s="359"/>
      <c r="P595" s="359"/>
      <c r="Q595" s="359"/>
      <c r="R595" s="359"/>
      <c r="S595" s="359"/>
      <c r="T595" s="359"/>
      <c r="U595" s="359"/>
      <c r="V595" s="359"/>
      <c r="W595" s="337">
        <f t="shared" si="643"/>
        <v>0</v>
      </c>
      <c r="X595" s="359"/>
      <c r="Y595" s="359"/>
      <c r="Z595" s="359"/>
      <c r="AA595" s="359"/>
      <c r="AB595" s="359"/>
      <c r="AC595" s="359"/>
      <c r="AD595" s="359"/>
      <c r="AE595" s="359"/>
      <c r="AF595" s="359"/>
      <c r="AG595" s="359"/>
      <c r="AH595" s="359"/>
      <c r="AI595" s="359"/>
      <c r="AJ595" s="359"/>
      <c r="AK595" s="359"/>
      <c r="AL595" s="359"/>
      <c r="AM595" s="359"/>
      <c r="AN595" s="359"/>
      <c r="AO595" s="337">
        <f t="shared" si="644"/>
        <v>0</v>
      </c>
      <c r="AP595" s="325">
        <f t="shared" si="641"/>
        <v>0</v>
      </c>
      <c r="AQ595" s="360"/>
      <c r="AR595" s="352">
        <f t="shared" si="642"/>
        <v>0</v>
      </c>
    </row>
    <row r="596" spans="1:44">
      <c r="A596" s="308"/>
      <c r="B596" s="309"/>
      <c r="C596" s="324" t="s">
        <v>820</v>
      </c>
      <c r="D596" s="325"/>
      <c r="E596" s="359"/>
      <c r="F596" s="359"/>
      <c r="G596" s="359"/>
      <c r="H596" s="359"/>
      <c r="I596" s="359"/>
      <c r="J596" s="359"/>
      <c r="K596" s="359"/>
      <c r="L596" s="359"/>
      <c r="M596" s="359"/>
      <c r="N596" s="359"/>
      <c r="O596" s="359"/>
      <c r="P596" s="359"/>
      <c r="Q596" s="359"/>
      <c r="R596" s="359"/>
      <c r="S596" s="359"/>
      <c r="T596" s="359"/>
      <c r="U596" s="359"/>
      <c r="V596" s="359"/>
      <c r="W596" s="337">
        <f t="shared" si="643"/>
        <v>0</v>
      </c>
      <c r="X596" s="359"/>
      <c r="Y596" s="359"/>
      <c r="Z596" s="359"/>
      <c r="AA596" s="359"/>
      <c r="AB596" s="359"/>
      <c r="AC596" s="359"/>
      <c r="AD596" s="359"/>
      <c r="AE596" s="359"/>
      <c r="AF596" s="359"/>
      <c r="AG596" s="359"/>
      <c r="AH596" s="359"/>
      <c r="AI596" s="359"/>
      <c r="AJ596" s="359"/>
      <c r="AK596" s="359"/>
      <c r="AL596" s="359"/>
      <c r="AM596" s="359"/>
      <c r="AN596" s="359"/>
      <c r="AO596" s="337">
        <f t="shared" si="644"/>
        <v>0</v>
      </c>
      <c r="AP596" s="325">
        <f t="shared" si="641"/>
        <v>0</v>
      </c>
      <c r="AQ596" s="360"/>
      <c r="AR596" s="352">
        <f t="shared" si="642"/>
        <v>0</v>
      </c>
    </row>
    <row r="597" spans="1:44">
      <c r="A597" s="308"/>
      <c r="B597" s="309"/>
      <c r="C597" s="324" t="s">
        <v>828</v>
      </c>
      <c r="D597" s="325"/>
      <c r="E597" s="359"/>
      <c r="F597" s="359"/>
      <c r="G597" s="359"/>
      <c r="H597" s="359"/>
      <c r="I597" s="359"/>
      <c r="J597" s="359"/>
      <c r="K597" s="359"/>
      <c r="L597" s="359"/>
      <c r="M597" s="359"/>
      <c r="N597" s="359"/>
      <c r="O597" s="359"/>
      <c r="P597" s="359"/>
      <c r="Q597" s="359"/>
      <c r="R597" s="359"/>
      <c r="S597" s="359"/>
      <c r="T597" s="359"/>
      <c r="U597" s="359"/>
      <c r="V597" s="359"/>
      <c r="W597" s="337">
        <f t="shared" si="643"/>
        <v>0</v>
      </c>
      <c r="X597" s="359"/>
      <c r="Y597" s="359"/>
      <c r="Z597" s="359"/>
      <c r="AA597" s="359"/>
      <c r="AB597" s="359"/>
      <c r="AC597" s="359"/>
      <c r="AD597" s="359"/>
      <c r="AE597" s="359"/>
      <c r="AF597" s="359"/>
      <c r="AG597" s="359"/>
      <c r="AH597" s="359"/>
      <c r="AI597" s="359"/>
      <c r="AJ597" s="359"/>
      <c r="AK597" s="359"/>
      <c r="AL597" s="359"/>
      <c r="AM597" s="359"/>
      <c r="AN597" s="359"/>
      <c r="AO597" s="337">
        <f t="shared" si="644"/>
        <v>0</v>
      </c>
      <c r="AP597" s="325">
        <f t="shared" si="641"/>
        <v>0</v>
      </c>
      <c r="AQ597" s="360"/>
      <c r="AR597" s="352">
        <f t="shared" si="642"/>
        <v>0</v>
      </c>
    </row>
    <row r="598" spans="1:44">
      <c r="A598" s="308"/>
      <c r="B598" s="309"/>
      <c r="C598" s="322" t="s">
        <v>831</v>
      </c>
      <c r="D598" s="323">
        <f>SUM(D599:D603)</f>
        <v>0</v>
      </c>
      <c r="E598" s="323">
        <f>SUM(E599:E603)</f>
        <v>0</v>
      </c>
      <c r="F598" s="323">
        <f t="shared" ref="F598:X598" si="645">SUM(F599:F603)</f>
        <v>0</v>
      </c>
      <c r="G598" s="323">
        <f t="shared" si="645"/>
        <v>0</v>
      </c>
      <c r="H598" s="323">
        <f t="shared" si="645"/>
        <v>0</v>
      </c>
      <c r="I598" s="323">
        <f t="shared" si="645"/>
        <v>0</v>
      </c>
      <c r="J598" s="323">
        <f t="shared" si="645"/>
        <v>0</v>
      </c>
      <c r="K598" s="323">
        <f t="shared" si="645"/>
        <v>0</v>
      </c>
      <c r="L598" s="323">
        <f t="shared" si="645"/>
        <v>0</v>
      </c>
      <c r="M598" s="323">
        <f t="shared" si="645"/>
        <v>0</v>
      </c>
      <c r="N598" s="323">
        <f t="shared" si="645"/>
        <v>0</v>
      </c>
      <c r="O598" s="323">
        <f t="shared" si="645"/>
        <v>0</v>
      </c>
      <c r="P598" s="323">
        <f t="shared" si="645"/>
        <v>0</v>
      </c>
      <c r="Q598" s="323">
        <f t="shared" si="645"/>
        <v>0</v>
      </c>
      <c r="R598" s="323">
        <f t="shared" si="645"/>
        <v>0</v>
      </c>
      <c r="S598" s="323">
        <f t="shared" si="645"/>
        <v>0</v>
      </c>
      <c r="T598" s="323">
        <f t="shared" si="645"/>
        <v>0</v>
      </c>
      <c r="U598" s="323">
        <f t="shared" si="645"/>
        <v>0</v>
      </c>
      <c r="V598" s="323">
        <f t="shared" si="645"/>
        <v>0</v>
      </c>
      <c r="W598" s="336">
        <f t="shared" si="645"/>
        <v>0</v>
      </c>
      <c r="X598" s="323">
        <f t="shared" si="645"/>
        <v>0</v>
      </c>
      <c r="Y598" s="323">
        <f t="shared" ref="Y598:AO598" si="646">SUM(Y599:Y603)</f>
        <v>0</v>
      </c>
      <c r="Z598" s="323">
        <f t="shared" si="646"/>
        <v>0</v>
      </c>
      <c r="AA598" s="323">
        <f t="shared" si="646"/>
        <v>0</v>
      </c>
      <c r="AB598" s="323">
        <f t="shared" si="646"/>
        <v>0</v>
      </c>
      <c r="AC598" s="323">
        <f t="shared" si="646"/>
        <v>0</v>
      </c>
      <c r="AD598" s="323">
        <f t="shared" si="646"/>
        <v>0</v>
      </c>
      <c r="AE598" s="323">
        <f t="shared" si="646"/>
        <v>0</v>
      </c>
      <c r="AF598" s="323">
        <f t="shared" si="646"/>
        <v>0</v>
      </c>
      <c r="AG598" s="323">
        <f t="shared" si="646"/>
        <v>0</v>
      </c>
      <c r="AH598" s="323">
        <f t="shared" si="646"/>
        <v>0</v>
      </c>
      <c r="AI598" s="323">
        <f t="shared" si="646"/>
        <v>0</v>
      </c>
      <c r="AJ598" s="323">
        <f t="shared" si="646"/>
        <v>0</v>
      </c>
      <c r="AK598" s="323">
        <f t="shared" si="646"/>
        <v>0</v>
      </c>
      <c r="AL598" s="323">
        <f t="shared" si="646"/>
        <v>0</v>
      </c>
      <c r="AM598" s="323">
        <f t="shared" si="646"/>
        <v>0</v>
      </c>
      <c r="AN598" s="323">
        <f t="shared" si="646"/>
        <v>0</v>
      </c>
      <c r="AO598" s="336">
        <f t="shared" si="646"/>
        <v>0</v>
      </c>
      <c r="AP598" s="323">
        <f t="shared" ref="AP598:AR598" si="647">SUM(AP599:AP603)</f>
        <v>0</v>
      </c>
      <c r="AQ598" s="350">
        <f t="shared" si="647"/>
        <v>0</v>
      </c>
      <c r="AR598" s="351">
        <f t="shared" si="647"/>
        <v>0</v>
      </c>
    </row>
    <row r="599" spans="1:44">
      <c r="A599" s="308"/>
      <c r="B599" s="309"/>
      <c r="C599" s="324" t="s">
        <v>835</v>
      </c>
      <c r="D599" s="325"/>
      <c r="E599" s="359"/>
      <c r="F599" s="359"/>
      <c r="G599" s="359"/>
      <c r="H599" s="359"/>
      <c r="I599" s="359"/>
      <c r="J599" s="359"/>
      <c r="K599" s="359"/>
      <c r="L599" s="359"/>
      <c r="M599" s="359"/>
      <c r="N599" s="359"/>
      <c r="O599" s="359"/>
      <c r="P599" s="359"/>
      <c r="Q599" s="359"/>
      <c r="R599" s="359"/>
      <c r="S599" s="359"/>
      <c r="T599" s="359"/>
      <c r="U599" s="359"/>
      <c r="V599" s="359"/>
      <c r="W599" s="337">
        <f>SUM(E599:V599)</f>
        <v>0</v>
      </c>
      <c r="X599" s="359"/>
      <c r="Y599" s="359"/>
      <c r="Z599" s="359"/>
      <c r="AA599" s="359"/>
      <c r="AB599" s="359"/>
      <c r="AC599" s="359"/>
      <c r="AD599" s="359"/>
      <c r="AE599" s="359"/>
      <c r="AF599" s="359"/>
      <c r="AG599" s="359"/>
      <c r="AH599" s="359"/>
      <c r="AI599" s="359"/>
      <c r="AJ599" s="359"/>
      <c r="AK599" s="359"/>
      <c r="AL599" s="359"/>
      <c r="AM599" s="359"/>
      <c r="AN599" s="359"/>
      <c r="AO599" s="337">
        <f>SUM(X599:AN599)</f>
        <v>0</v>
      </c>
      <c r="AP599" s="325">
        <f>+D599+W599-AO599</f>
        <v>0</v>
      </c>
      <c r="AQ599" s="360"/>
      <c r="AR599" s="352">
        <f t="shared" ref="AR599:AR603" si="648">+AP599-AQ599</f>
        <v>0</v>
      </c>
    </row>
    <row r="600" spans="1:44">
      <c r="A600" s="308"/>
      <c r="B600" s="309"/>
      <c r="C600" s="324" t="s">
        <v>1017</v>
      </c>
      <c r="D600" s="325"/>
      <c r="E600" s="359"/>
      <c r="F600" s="359"/>
      <c r="G600" s="359"/>
      <c r="H600" s="359"/>
      <c r="I600" s="359"/>
      <c r="J600" s="359"/>
      <c r="K600" s="359"/>
      <c r="L600" s="359"/>
      <c r="M600" s="359"/>
      <c r="N600" s="359"/>
      <c r="O600" s="359"/>
      <c r="P600" s="359"/>
      <c r="Q600" s="359"/>
      <c r="R600" s="359"/>
      <c r="S600" s="359"/>
      <c r="T600" s="359"/>
      <c r="U600" s="359"/>
      <c r="V600" s="359"/>
      <c r="W600" s="337">
        <f t="shared" ref="W600:W603" si="649">SUM(E600:V600)</f>
        <v>0</v>
      </c>
      <c r="X600" s="359"/>
      <c r="Y600" s="359"/>
      <c r="Z600" s="359"/>
      <c r="AA600" s="359"/>
      <c r="AB600" s="359"/>
      <c r="AC600" s="359"/>
      <c r="AD600" s="359"/>
      <c r="AE600" s="359"/>
      <c r="AF600" s="359"/>
      <c r="AG600" s="359"/>
      <c r="AH600" s="359"/>
      <c r="AI600" s="359"/>
      <c r="AJ600" s="359"/>
      <c r="AK600" s="359"/>
      <c r="AL600" s="359"/>
      <c r="AM600" s="359"/>
      <c r="AN600" s="359"/>
      <c r="AO600" s="337">
        <f t="shared" ref="AO600:AO603" si="650">SUM(X600:AN600)</f>
        <v>0</v>
      </c>
      <c r="AP600" s="325">
        <f>+D600+W600-AO600</f>
        <v>0</v>
      </c>
      <c r="AQ600" s="360"/>
      <c r="AR600" s="352">
        <f t="shared" si="648"/>
        <v>0</v>
      </c>
    </row>
    <row r="601" spans="1:44">
      <c r="A601" s="308"/>
      <c r="B601" s="309"/>
      <c r="C601" s="324" t="s">
        <v>838</v>
      </c>
      <c r="D601" s="325"/>
      <c r="E601" s="359"/>
      <c r="F601" s="359"/>
      <c r="G601" s="359"/>
      <c r="H601" s="359"/>
      <c r="I601" s="359"/>
      <c r="J601" s="359"/>
      <c r="K601" s="359"/>
      <c r="L601" s="359"/>
      <c r="M601" s="359"/>
      <c r="N601" s="359"/>
      <c r="O601" s="359"/>
      <c r="P601" s="359"/>
      <c r="Q601" s="359"/>
      <c r="R601" s="359"/>
      <c r="S601" s="359"/>
      <c r="T601" s="359"/>
      <c r="U601" s="359"/>
      <c r="V601" s="359"/>
      <c r="W601" s="337">
        <f t="shared" si="649"/>
        <v>0</v>
      </c>
      <c r="X601" s="359"/>
      <c r="Y601" s="359"/>
      <c r="Z601" s="359"/>
      <c r="AA601" s="359"/>
      <c r="AB601" s="359"/>
      <c r="AC601" s="359"/>
      <c r="AD601" s="359"/>
      <c r="AE601" s="359"/>
      <c r="AF601" s="359"/>
      <c r="AG601" s="359"/>
      <c r="AH601" s="359"/>
      <c r="AI601" s="359"/>
      <c r="AJ601" s="359"/>
      <c r="AK601" s="359"/>
      <c r="AL601" s="359"/>
      <c r="AM601" s="359"/>
      <c r="AN601" s="359"/>
      <c r="AO601" s="337">
        <f t="shared" si="650"/>
        <v>0</v>
      </c>
      <c r="AP601" s="325">
        <f>+D601+W601-AO601</f>
        <v>0</v>
      </c>
      <c r="AQ601" s="360"/>
      <c r="AR601" s="352">
        <f t="shared" si="648"/>
        <v>0</v>
      </c>
    </row>
    <row r="602" spans="1:44">
      <c r="A602" s="308"/>
      <c r="B602" s="309"/>
      <c r="C602" s="324" t="s">
        <v>842</v>
      </c>
      <c r="D602" s="325"/>
      <c r="E602" s="359"/>
      <c r="F602" s="359"/>
      <c r="G602" s="359"/>
      <c r="H602" s="359"/>
      <c r="I602" s="359"/>
      <c r="J602" s="359"/>
      <c r="K602" s="359"/>
      <c r="L602" s="359"/>
      <c r="M602" s="359"/>
      <c r="N602" s="359"/>
      <c r="O602" s="359"/>
      <c r="P602" s="359"/>
      <c r="Q602" s="359"/>
      <c r="R602" s="359"/>
      <c r="S602" s="359"/>
      <c r="T602" s="359"/>
      <c r="U602" s="359"/>
      <c r="V602" s="359"/>
      <c r="W602" s="337">
        <f t="shared" si="649"/>
        <v>0</v>
      </c>
      <c r="X602" s="359"/>
      <c r="Y602" s="359"/>
      <c r="Z602" s="359"/>
      <c r="AA602" s="359"/>
      <c r="AB602" s="359"/>
      <c r="AC602" s="359"/>
      <c r="AD602" s="359"/>
      <c r="AE602" s="359"/>
      <c r="AF602" s="359"/>
      <c r="AG602" s="359"/>
      <c r="AH602" s="359"/>
      <c r="AI602" s="359"/>
      <c r="AJ602" s="359"/>
      <c r="AK602" s="359"/>
      <c r="AL602" s="359"/>
      <c r="AM602" s="359"/>
      <c r="AN602" s="359"/>
      <c r="AO602" s="337">
        <f t="shared" si="650"/>
        <v>0</v>
      </c>
      <c r="AP602" s="325">
        <f>+D602+W602-AO602</f>
        <v>0</v>
      </c>
      <c r="AQ602" s="360"/>
      <c r="AR602" s="352">
        <f t="shared" si="648"/>
        <v>0</v>
      </c>
    </row>
    <row r="603" spans="1:44">
      <c r="A603" s="308"/>
      <c r="B603" s="309"/>
      <c r="C603" s="324" t="s">
        <v>845</v>
      </c>
      <c r="D603" s="325"/>
      <c r="E603" s="359"/>
      <c r="F603" s="359"/>
      <c r="G603" s="359"/>
      <c r="H603" s="359"/>
      <c r="I603" s="359"/>
      <c r="J603" s="359"/>
      <c r="K603" s="359"/>
      <c r="L603" s="359"/>
      <c r="M603" s="359"/>
      <c r="N603" s="359"/>
      <c r="O603" s="359"/>
      <c r="P603" s="359"/>
      <c r="Q603" s="359"/>
      <c r="R603" s="359"/>
      <c r="S603" s="359"/>
      <c r="T603" s="359"/>
      <c r="U603" s="359"/>
      <c r="V603" s="359"/>
      <c r="W603" s="337">
        <f t="shared" si="649"/>
        <v>0</v>
      </c>
      <c r="X603" s="359"/>
      <c r="Y603" s="359"/>
      <c r="Z603" s="359"/>
      <c r="AA603" s="359"/>
      <c r="AB603" s="359"/>
      <c r="AC603" s="359"/>
      <c r="AD603" s="359"/>
      <c r="AE603" s="359"/>
      <c r="AF603" s="359"/>
      <c r="AG603" s="359"/>
      <c r="AH603" s="359"/>
      <c r="AI603" s="359"/>
      <c r="AJ603" s="359"/>
      <c r="AK603" s="359"/>
      <c r="AL603" s="359"/>
      <c r="AM603" s="359"/>
      <c r="AN603" s="359"/>
      <c r="AO603" s="337">
        <f t="shared" si="650"/>
        <v>0</v>
      </c>
      <c r="AP603" s="325">
        <f>+D603+W603-AO603</f>
        <v>0</v>
      </c>
      <c r="AQ603" s="360"/>
      <c r="AR603" s="352">
        <f t="shared" si="648"/>
        <v>0</v>
      </c>
    </row>
    <row r="604" spans="1:44">
      <c r="A604" s="308"/>
      <c r="B604" s="309"/>
      <c r="C604" s="322" t="s">
        <v>849</v>
      </c>
      <c r="D604" s="323">
        <f>SUM(D605:D609)</f>
        <v>0</v>
      </c>
      <c r="E604" s="323">
        <f>SUM(E605:E609)</f>
        <v>0</v>
      </c>
      <c r="F604" s="323">
        <f t="shared" ref="F604:T604" si="651">SUM(F605:F609)</f>
        <v>0</v>
      </c>
      <c r="G604" s="323">
        <f t="shared" si="651"/>
        <v>0</v>
      </c>
      <c r="H604" s="323">
        <f t="shared" si="651"/>
        <v>0</v>
      </c>
      <c r="I604" s="323">
        <f t="shared" si="651"/>
        <v>0</v>
      </c>
      <c r="J604" s="323">
        <f t="shared" si="651"/>
        <v>0</v>
      </c>
      <c r="K604" s="323">
        <f t="shared" si="651"/>
        <v>0</v>
      </c>
      <c r="L604" s="323">
        <f t="shared" si="651"/>
        <v>0</v>
      </c>
      <c r="M604" s="323">
        <f t="shared" si="651"/>
        <v>0</v>
      </c>
      <c r="N604" s="323">
        <f t="shared" si="651"/>
        <v>0</v>
      </c>
      <c r="O604" s="323">
        <f t="shared" si="651"/>
        <v>0</v>
      </c>
      <c r="P604" s="323">
        <f t="shared" si="651"/>
        <v>0</v>
      </c>
      <c r="Q604" s="323">
        <f t="shared" si="651"/>
        <v>0</v>
      </c>
      <c r="R604" s="323">
        <f t="shared" si="651"/>
        <v>0</v>
      </c>
      <c r="S604" s="323">
        <f t="shared" si="651"/>
        <v>0</v>
      </c>
      <c r="T604" s="323">
        <f t="shared" si="651"/>
        <v>0</v>
      </c>
      <c r="U604" s="323"/>
      <c r="V604" s="323">
        <f>SUM(V605:V609)</f>
        <v>0</v>
      </c>
      <c r="W604" s="336">
        <f>SUM(W605:W609)</f>
        <v>0</v>
      </c>
      <c r="X604" s="323">
        <f>SUM(X605:X609)</f>
        <v>0</v>
      </c>
      <c r="Y604" s="323">
        <f t="shared" ref="Y604:AO604" si="652">SUM(Y605:Y609)</f>
        <v>0</v>
      </c>
      <c r="Z604" s="323">
        <f t="shared" si="652"/>
        <v>0</v>
      </c>
      <c r="AA604" s="323">
        <f t="shared" si="652"/>
        <v>0</v>
      </c>
      <c r="AB604" s="323">
        <f t="shared" si="652"/>
        <v>0</v>
      </c>
      <c r="AC604" s="323">
        <f t="shared" si="652"/>
        <v>0</v>
      </c>
      <c r="AD604" s="323">
        <f t="shared" si="652"/>
        <v>0</v>
      </c>
      <c r="AE604" s="323">
        <f t="shared" si="652"/>
        <v>0</v>
      </c>
      <c r="AF604" s="323">
        <f t="shared" si="652"/>
        <v>0</v>
      </c>
      <c r="AG604" s="323">
        <f t="shared" si="652"/>
        <v>0</v>
      </c>
      <c r="AH604" s="323">
        <f t="shared" si="652"/>
        <v>0</v>
      </c>
      <c r="AI604" s="323">
        <f t="shared" si="652"/>
        <v>0</v>
      </c>
      <c r="AJ604" s="323">
        <f t="shared" si="652"/>
        <v>0</v>
      </c>
      <c r="AK604" s="323">
        <f t="shared" si="652"/>
        <v>0</v>
      </c>
      <c r="AL604" s="323">
        <f t="shared" si="652"/>
        <v>0</v>
      </c>
      <c r="AM604" s="323">
        <f t="shared" si="652"/>
        <v>0</v>
      </c>
      <c r="AN604" s="323">
        <f t="shared" si="652"/>
        <v>0</v>
      </c>
      <c r="AO604" s="336">
        <f t="shared" si="652"/>
        <v>0</v>
      </c>
      <c r="AP604" s="323">
        <f t="shared" ref="AP604:AR604" si="653">SUM(AP605:AP609)</f>
        <v>0</v>
      </c>
      <c r="AQ604" s="350">
        <f t="shared" si="653"/>
        <v>0</v>
      </c>
      <c r="AR604" s="351">
        <f t="shared" si="653"/>
        <v>0</v>
      </c>
    </row>
    <row r="605" spans="1:44">
      <c r="A605" s="308"/>
      <c r="B605" s="309"/>
      <c r="C605" s="324" t="s">
        <v>853</v>
      </c>
      <c r="D605" s="325"/>
      <c r="E605" s="359"/>
      <c r="F605" s="359"/>
      <c r="G605" s="359"/>
      <c r="H605" s="359"/>
      <c r="I605" s="359"/>
      <c r="J605" s="359"/>
      <c r="K605" s="359"/>
      <c r="L605" s="359"/>
      <c r="M605" s="359"/>
      <c r="N605" s="359"/>
      <c r="O605" s="359"/>
      <c r="P605" s="359"/>
      <c r="Q605" s="359"/>
      <c r="R605" s="359"/>
      <c r="S605" s="359"/>
      <c r="T605" s="359"/>
      <c r="U605" s="359"/>
      <c r="V605" s="359"/>
      <c r="W605" s="337">
        <f>SUM(E605:V605)</f>
        <v>0</v>
      </c>
      <c r="X605" s="359"/>
      <c r="Y605" s="359"/>
      <c r="Z605" s="359"/>
      <c r="AA605" s="359"/>
      <c r="AB605" s="359"/>
      <c r="AC605" s="359"/>
      <c r="AD605" s="359"/>
      <c r="AE605" s="359"/>
      <c r="AF605" s="359"/>
      <c r="AG605" s="359"/>
      <c r="AH605" s="359"/>
      <c r="AI605" s="359"/>
      <c r="AJ605" s="359"/>
      <c r="AK605" s="359"/>
      <c r="AL605" s="359"/>
      <c r="AM605" s="359"/>
      <c r="AN605" s="359"/>
      <c r="AO605" s="337">
        <f>SUM(X605:AN605)</f>
        <v>0</v>
      </c>
      <c r="AP605" s="325">
        <f>+D605+W605-AO605</f>
        <v>0</v>
      </c>
      <c r="AQ605" s="360"/>
      <c r="AR605" s="352">
        <f t="shared" ref="AR605:AR609" si="654">+AP605-AQ605</f>
        <v>0</v>
      </c>
    </row>
    <row r="606" spans="1:44">
      <c r="A606" s="308"/>
      <c r="B606" s="309"/>
      <c r="C606" s="324" t="s">
        <v>857</v>
      </c>
      <c r="D606" s="325"/>
      <c r="E606" s="359"/>
      <c r="F606" s="359"/>
      <c r="G606" s="359"/>
      <c r="H606" s="359"/>
      <c r="I606" s="359"/>
      <c r="J606" s="359"/>
      <c r="K606" s="359"/>
      <c r="L606" s="359"/>
      <c r="M606" s="359"/>
      <c r="N606" s="359"/>
      <c r="O606" s="359"/>
      <c r="P606" s="359"/>
      <c r="Q606" s="359"/>
      <c r="R606" s="359"/>
      <c r="S606" s="359"/>
      <c r="T606" s="359"/>
      <c r="U606" s="359"/>
      <c r="V606" s="359"/>
      <c r="W606" s="337">
        <f t="shared" ref="W606:W609" si="655">SUM(E606:V606)</f>
        <v>0</v>
      </c>
      <c r="X606" s="359"/>
      <c r="Y606" s="359"/>
      <c r="Z606" s="359"/>
      <c r="AA606" s="359"/>
      <c r="AB606" s="359"/>
      <c r="AC606" s="359"/>
      <c r="AD606" s="359"/>
      <c r="AE606" s="359"/>
      <c r="AF606" s="359"/>
      <c r="AG606" s="359"/>
      <c r="AH606" s="359"/>
      <c r="AI606" s="359"/>
      <c r="AJ606" s="359"/>
      <c r="AK606" s="359"/>
      <c r="AL606" s="359"/>
      <c r="AM606" s="359"/>
      <c r="AN606" s="359"/>
      <c r="AO606" s="337">
        <f t="shared" ref="AO606:AO609" si="656">SUM(X606:AN606)</f>
        <v>0</v>
      </c>
      <c r="AP606" s="325">
        <f>+D606+W606-AO606</f>
        <v>0</v>
      </c>
      <c r="AQ606" s="360"/>
      <c r="AR606" s="352">
        <f t="shared" si="654"/>
        <v>0</v>
      </c>
    </row>
    <row r="607" spans="1:44">
      <c r="A607" s="308"/>
      <c r="B607" s="309"/>
      <c r="C607" s="324" t="s">
        <v>861</v>
      </c>
      <c r="D607" s="325"/>
      <c r="E607" s="359"/>
      <c r="F607" s="359"/>
      <c r="G607" s="359"/>
      <c r="H607" s="359"/>
      <c r="I607" s="359"/>
      <c r="J607" s="359"/>
      <c r="K607" s="359"/>
      <c r="L607" s="359"/>
      <c r="M607" s="359"/>
      <c r="N607" s="359"/>
      <c r="O607" s="359"/>
      <c r="P607" s="359"/>
      <c r="Q607" s="359"/>
      <c r="R607" s="359"/>
      <c r="S607" s="359"/>
      <c r="T607" s="359"/>
      <c r="U607" s="359"/>
      <c r="V607" s="359"/>
      <c r="W607" s="337">
        <f t="shared" si="655"/>
        <v>0</v>
      </c>
      <c r="X607" s="359"/>
      <c r="Y607" s="359"/>
      <c r="Z607" s="359"/>
      <c r="AA607" s="359"/>
      <c r="AB607" s="359"/>
      <c r="AC607" s="359"/>
      <c r="AD607" s="359"/>
      <c r="AE607" s="359"/>
      <c r="AF607" s="359"/>
      <c r="AG607" s="359"/>
      <c r="AH607" s="359"/>
      <c r="AI607" s="359"/>
      <c r="AJ607" s="359"/>
      <c r="AK607" s="359"/>
      <c r="AL607" s="359"/>
      <c r="AM607" s="359"/>
      <c r="AN607" s="359"/>
      <c r="AO607" s="337">
        <f t="shared" si="656"/>
        <v>0</v>
      </c>
      <c r="AP607" s="325">
        <f>+D607+W607-AO607</f>
        <v>0</v>
      </c>
      <c r="AQ607" s="360"/>
      <c r="AR607" s="352">
        <f t="shared" si="654"/>
        <v>0</v>
      </c>
    </row>
    <row r="608" spans="1:44">
      <c r="A608" s="308"/>
      <c r="B608" s="309"/>
      <c r="C608" s="324" t="s">
        <v>865</v>
      </c>
      <c r="D608" s="325"/>
      <c r="E608" s="359"/>
      <c r="F608" s="359"/>
      <c r="G608" s="359"/>
      <c r="H608" s="359"/>
      <c r="I608" s="359"/>
      <c r="J608" s="359"/>
      <c r="K608" s="359"/>
      <c r="L608" s="359"/>
      <c r="M608" s="359"/>
      <c r="N608" s="359"/>
      <c r="O608" s="359"/>
      <c r="P608" s="359"/>
      <c r="Q608" s="359"/>
      <c r="R608" s="359"/>
      <c r="S608" s="359"/>
      <c r="T608" s="359"/>
      <c r="U608" s="359"/>
      <c r="V608" s="359"/>
      <c r="W608" s="337">
        <f t="shared" si="655"/>
        <v>0</v>
      </c>
      <c r="X608" s="359"/>
      <c r="Y608" s="359"/>
      <c r="Z608" s="359"/>
      <c r="AA608" s="359"/>
      <c r="AB608" s="359"/>
      <c r="AC608" s="359"/>
      <c r="AD608" s="359"/>
      <c r="AE608" s="359"/>
      <c r="AF608" s="359"/>
      <c r="AG608" s="359"/>
      <c r="AH608" s="359"/>
      <c r="AI608" s="359"/>
      <c r="AJ608" s="359"/>
      <c r="AK608" s="359"/>
      <c r="AL608" s="359"/>
      <c r="AM608" s="359"/>
      <c r="AN608" s="359"/>
      <c r="AO608" s="337">
        <f t="shared" si="656"/>
        <v>0</v>
      </c>
      <c r="AP608" s="325">
        <f>+D608+W608-AO608</f>
        <v>0</v>
      </c>
      <c r="AQ608" s="360"/>
      <c r="AR608" s="352">
        <f t="shared" si="654"/>
        <v>0</v>
      </c>
    </row>
    <row r="609" spans="1:44">
      <c r="A609" s="308"/>
      <c r="B609" s="309"/>
      <c r="C609" s="324" t="s">
        <v>869</v>
      </c>
      <c r="D609" s="325"/>
      <c r="E609" s="359"/>
      <c r="F609" s="359"/>
      <c r="G609" s="359"/>
      <c r="H609" s="359"/>
      <c r="I609" s="359"/>
      <c r="J609" s="359"/>
      <c r="K609" s="359"/>
      <c r="L609" s="359"/>
      <c r="M609" s="359"/>
      <c r="N609" s="359"/>
      <c r="O609" s="359"/>
      <c r="P609" s="359"/>
      <c r="Q609" s="359"/>
      <c r="R609" s="359"/>
      <c r="S609" s="359"/>
      <c r="T609" s="359"/>
      <c r="U609" s="359"/>
      <c r="V609" s="359"/>
      <c r="W609" s="337">
        <f t="shared" si="655"/>
        <v>0</v>
      </c>
      <c r="X609" s="359"/>
      <c r="Y609" s="359"/>
      <c r="Z609" s="359"/>
      <c r="AA609" s="359"/>
      <c r="AB609" s="359"/>
      <c r="AC609" s="359"/>
      <c r="AD609" s="359"/>
      <c r="AE609" s="359"/>
      <c r="AF609" s="359"/>
      <c r="AG609" s="359"/>
      <c r="AH609" s="359"/>
      <c r="AI609" s="359"/>
      <c r="AJ609" s="359"/>
      <c r="AK609" s="359"/>
      <c r="AL609" s="359"/>
      <c r="AM609" s="359"/>
      <c r="AN609" s="359"/>
      <c r="AO609" s="337">
        <f t="shared" si="656"/>
        <v>0</v>
      </c>
      <c r="AP609" s="325">
        <f>+D609+W609-AO609</f>
        <v>0</v>
      </c>
      <c r="AQ609" s="360"/>
      <c r="AR609" s="352">
        <f t="shared" si="654"/>
        <v>0</v>
      </c>
    </row>
    <row r="610" spans="1:44">
      <c r="A610" s="308"/>
      <c r="B610" s="309"/>
      <c r="C610" s="322" t="s">
        <v>872</v>
      </c>
      <c r="D610" s="323">
        <f>SUM(D611:D619)</f>
        <v>0</v>
      </c>
      <c r="E610" s="323">
        <f>SUM(E611:E619)</f>
        <v>0</v>
      </c>
      <c r="F610" s="323">
        <f t="shared" ref="F610:X610" si="657">SUM(F611:F619)</f>
        <v>0</v>
      </c>
      <c r="G610" s="323">
        <f t="shared" si="657"/>
        <v>0</v>
      </c>
      <c r="H610" s="323">
        <f t="shared" si="657"/>
        <v>0</v>
      </c>
      <c r="I610" s="323">
        <f t="shared" si="657"/>
        <v>0</v>
      </c>
      <c r="J610" s="323">
        <f t="shared" si="657"/>
        <v>0</v>
      </c>
      <c r="K610" s="323">
        <f t="shared" si="657"/>
        <v>0</v>
      </c>
      <c r="L610" s="323">
        <f t="shared" si="657"/>
        <v>0</v>
      </c>
      <c r="M610" s="323">
        <f t="shared" si="657"/>
        <v>0</v>
      </c>
      <c r="N610" s="323">
        <f t="shared" si="657"/>
        <v>0</v>
      </c>
      <c r="O610" s="323">
        <f t="shared" si="657"/>
        <v>0</v>
      </c>
      <c r="P610" s="323">
        <f t="shared" si="657"/>
        <v>0</v>
      </c>
      <c r="Q610" s="323">
        <f t="shared" si="657"/>
        <v>0</v>
      </c>
      <c r="R610" s="323">
        <f t="shared" si="657"/>
        <v>0</v>
      </c>
      <c r="S610" s="323">
        <f t="shared" si="657"/>
        <v>0</v>
      </c>
      <c r="T610" s="323">
        <f t="shared" si="657"/>
        <v>0</v>
      </c>
      <c r="U610" s="323">
        <f t="shared" si="657"/>
        <v>0</v>
      </c>
      <c r="V610" s="323">
        <f t="shared" si="657"/>
        <v>0</v>
      </c>
      <c r="W610" s="336">
        <f t="shared" si="657"/>
        <v>0</v>
      </c>
      <c r="X610" s="323">
        <f t="shared" si="657"/>
        <v>0</v>
      </c>
      <c r="Y610" s="323">
        <f t="shared" ref="Y610:AO610" si="658">SUM(Y611:Y619)</f>
        <v>0</v>
      </c>
      <c r="Z610" s="323">
        <f t="shared" si="658"/>
        <v>0</v>
      </c>
      <c r="AA610" s="323">
        <f t="shared" si="658"/>
        <v>0</v>
      </c>
      <c r="AB610" s="323">
        <f t="shared" si="658"/>
        <v>0</v>
      </c>
      <c r="AC610" s="323">
        <f t="shared" si="658"/>
        <v>0</v>
      </c>
      <c r="AD610" s="323">
        <f t="shared" si="658"/>
        <v>0</v>
      </c>
      <c r="AE610" s="323">
        <f t="shared" si="658"/>
        <v>0</v>
      </c>
      <c r="AF610" s="323">
        <f t="shared" si="658"/>
        <v>0</v>
      </c>
      <c r="AG610" s="323">
        <f t="shared" si="658"/>
        <v>0</v>
      </c>
      <c r="AH610" s="323">
        <f t="shared" si="658"/>
        <v>0</v>
      </c>
      <c r="AI610" s="323">
        <f t="shared" si="658"/>
        <v>0</v>
      </c>
      <c r="AJ610" s="323">
        <f t="shared" si="658"/>
        <v>0</v>
      </c>
      <c r="AK610" s="323">
        <f t="shared" si="658"/>
        <v>0</v>
      </c>
      <c r="AL610" s="323">
        <f t="shared" si="658"/>
        <v>0</v>
      </c>
      <c r="AM610" s="323">
        <f t="shared" si="658"/>
        <v>0</v>
      </c>
      <c r="AN610" s="323">
        <f t="shared" si="658"/>
        <v>0</v>
      </c>
      <c r="AO610" s="336">
        <f t="shared" si="658"/>
        <v>0</v>
      </c>
      <c r="AP610" s="323">
        <f t="shared" ref="AP610:AR610" si="659">SUM(AP611:AP619)</f>
        <v>0</v>
      </c>
      <c r="AQ610" s="350">
        <f t="shared" si="659"/>
        <v>0</v>
      </c>
      <c r="AR610" s="351">
        <f t="shared" si="659"/>
        <v>0</v>
      </c>
    </row>
    <row r="611" spans="1:44">
      <c r="A611" s="308"/>
      <c r="B611" s="309"/>
      <c r="C611" s="324" t="s">
        <v>876</v>
      </c>
      <c r="D611" s="325"/>
      <c r="E611" s="359"/>
      <c r="F611" s="359"/>
      <c r="G611" s="359"/>
      <c r="H611" s="359"/>
      <c r="I611" s="359"/>
      <c r="J611" s="359"/>
      <c r="K611" s="359"/>
      <c r="L611" s="359"/>
      <c r="M611" s="359"/>
      <c r="N611" s="359"/>
      <c r="O611" s="359"/>
      <c r="P611" s="359"/>
      <c r="Q611" s="359"/>
      <c r="R611" s="359"/>
      <c r="S611" s="359"/>
      <c r="T611" s="359"/>
      <c r="U611" s="359"/>
      <c r="V611" s="359"/>
      <c r="W611" s="337">
        <f>SUM(E611:V611)</f>
        <v>0</v>
      </c>
      <c r="X611" s="359"/>
      <c r="Y611" s="359"/>
      <c r="Z611" s="359"/>
      <c r="AA611" s="359"/>
      <c r="AB611" s="359"/>
      <c r="AC611" s="359"/>
      <c r="AD611" s="359"/>
      <c r="AE611" s="359"/>
      <c r="AF611" s="359"/>
      <c r="AG611" s="359"/>
      <c r="AH611" s="359"/>
      <c r="AI611" s="359"/>
      <c r="AJ611" s="359"/>
      <c r="AK611" s="359"/>
      <c r="AL611" s="359"/>
      <c r="AM611" s="359"/>
      <c r="AN611" s="359"/>
      <c r="AO611" s="337">
        <f>SUM(X611:AN611)</f>
        <v>0</v>
      </c>
      <c r="AP611" s="325">
        <f t="shared" ref="AP611:AP619" si="660">+D611+W611-AO611</f>
        <v>0</v>
      </c>
      <c r="AQ611" s="360"/>
      <c r="AR611" s="352">
        <f t="shared" ref="AR611:AR619" si="661">+AP611-AQ611</f>
        <v>0</v>
      </c>
    </row>
    <row r="612" spans="1:44">
      <c r="A612" s="308"/>
      <c r="B612" s="309"/>
      <c r="C612" s="324" t="s">
        <v>880</v>
      </c>
      <c r="D612" s="325"/>
      <c r="E612" s="359"/>
      <c r="F612" s="359"/>
      <c r="G612" s="359"/>
      <c r="H612" s="359"/>
      <c r="I612" s="359"/>
      <c r="J612" s="359"/>
      <c r="K612" s="359"/>
      <c r="L612" s="359"/>
      <c r="M612" s="359"/>
      <c r="N612" s="359"/>
      <c r="O612" s="359"/>
      <c r="P612" s="359"/>
      <c r="Q612" s="359"/>
      <c r="R612" s="359"/>
      <c r="S612" s="359"/>
      <c r="T612" s="359"/>
      <c r="U612" s="359"/>
      <c r="V612" s="359"/>
      <c r="W612" s="337">
        <f t="shared" ref="W612:W619" si="662">SUM(E612:V612)</f>
        <v>0</v>
      </c>
      <c r="X612" s="359"/>
      <c r="Y612" s="359"/>
      <c r="Z612" s="359"/>
      <c r="AA612" s="359"/>
      <c r="AB612" s="359"/>
      <c r="AC612" s="359"/>
      <c r="AD612" s="359"/>
      <c r="AE612" s="359"/>
      <c r="AF612" s="359"/>
      <c r="AG612" s="359"/>
      <c r="AH612" s="359"/>
      <c r="AI612" s="359"/>
      <c r="AJ612" s="359"/>
      <c r="AK612" s="359"/>
      <c r="AL612" s="359"/>
      <c r="AM612" s="359"/>
      <c r="AN612" s="359"/>
      <c r="AO612" s="337">
        <f t="shared" ref="AO612:AO619" si="663">SUM(X612:AN612)</f>
        <v>0</v>
      </c>
      <c r="AP612" s="325">
        <f t="shared" si="660"/>
        <v>0</v>
      </c>
      <c r="AQ612" s="360"/>
      <c r="AR612" s="352">
        <f t="shared" si="661"/>
        <v>0</v>
      </c>
    </row>
    <row r="613" spans="1:44">
      <c r="A613" s="308"/>
      <c r="B613" s="309"/>
      <c r="C613" s="324" t="s">
        <v>884</v>
      </c>
      <c r="D613" s="325"/>
      <c r="E613" s="359"/>
      <c r="F613" s="359"/>
      <c r="G613" s="359"/>
      <c r="H613" s="359"/>
      <c r="I613" s="359"/>
      <c r="J613" s="359"/>
      <c r="K613" s="359"/>
      <c r="L613" s="359"/>
      <c r="M613" s="359"/>
      <c r="N613" s="359"/>
      <c r="O613" s="359"/>
      <c r="P613" s="359"/>
      <c r="Q613" s="359"/>
      <c r="R613" s="359"/>
      <c r="S613" s="359"/>
      <c r="T613" s="359"/>
      <c r="U613" s="359"/>
      <c r="V613" s="359"/>
      <c r="W613" s="337">
        <f t="shared" si="662"/>
        <v>0</v>
      </c>
      <c r="X613" s="359"/>
      <c r="Y613" s="359"/>
      <c r="Z613" s="359"/>
      <c r="AA613" s="359"/>
      <c r="AB613" s="359"/>
      <c r="AC613" s="359"/>
      <c r="AD613" s="359"/>
      <c r="AE613" s="359"/>
      <c r="AF613" s="359"/>
      <c r="AG613" s="359"/>
      <c r="AH613" s="359"/>
      <c r="AI613" s="359"/>
      <c r="AJ613" s="359"/>
      <c r="AK613" s="359"/>
      <c r="AL613" s="359"/>
      <c r="AM613" s="359"/>
      <c r="AN613" s="359"/>
      <c r="AO613" s="337">
        <f t="shared" si="663"/>
        <v>0</v>
      </c>
      <c r="AP613" s="325">
        <f t="shared" si="660"/>
        <v>0</v>
      </c>
      <c r="AQ613" s="360"/>
      <c r="AR613" s="352">
        <f t="shared" si="661"/>
        <v>0</v>
      </c>
    </row>
    <row r="614" spans="1:44">
      <c r="A614" s="308"/>
      <c r="B614" s="309"/>
      <c r="C614" s="324" t="s">
        <v>1018</v>
      </c>
      <c r="D614" s="325"/>
      <c r="E614" s="359"/>
      <c r="F614" s="359"/>
      <c r="G614" s="359"/>
      <c r="H614" s="359"/>
      <c r="I614" s="359"/>
      <c r="J614" s="359"/>
      <c r="K614" s="359"/>
      <c r="L614" s="359"/>
      <c r="M614" s="359"/>
      <c r="N614" s="359"/>
      <c r="O614" s="359"/>
      <c r="P614" s="359"/>
      <c r="Q614" s="359"/>
      <c r="R614" s="359"/>
      <c r="S614" s="359"/>
      <c r="T614" s="359"/>
      <c r="U614" s="359"/>
      <c r="V614" s="359"/>
      <c r="W614" s="337">
        <f t="shared" si="662"/>
        <v>0</v>
      </c>
      <c r="X614" s="359"/>
      <c r="Y614" s="359"/>
      <c r="Z614" s="359"/>
      <c r="AA614" s="359"/>
      <c r="AB614" s="359"/>
      <c r="AC614" s="359"/>
      <c r="AD614" s="359"/>
      <c r="AE614" s="359"/>
      <c r="AF614" s="359"/>
      <c r="AG614" s="359"/>
      <c r="AH614" s="359"/>
      <c r="AI614" s="359"/>
      <c r="AJ614" s="359"/>
      <c r="AK614" s="359"/>
      <c r="AL614" s="359"/>
      <c r="AM614" s="359"/>
      <c r="AN614" s="359"/>
      <c r="AO614" s="337">
        <f t="shared" si="663"/>
        <v>0</v>
      </c>
      <c r="AP614" s="325">
        <f t="shared" si="660"/>
        <v>0</v>
      </c>
      <c r="AQ614" s="360"/>
      <c r="AR614" s="352">
        <f t="shared" si="661"/>
        <v>0</v>
      </c>
    </row>
    <row r="615" spans="1:44">
      <c r="A615" s="308"/>
      <c r="B615" s="309"/>
      <c r="C615" s="324" t="s">
        <v>1019</v>
      </c>
      <c r="D615" s="325"/>
      <c r="E615" s="359"/>
      <c r="F615" s="359"/>
      <c r="G615" s="359"/>
      <c r="H615" s="359"/>
      <c r="I615" s="359"/>
      <c r="J615" s="359"/>
      <c r="K615" s="359"/>
      <c r="L615" s="359"/>
      <c r="M615" s="359"/>
      <c r="N615" s="359"/>
      <c r="O615" s="359"/>
      <c r="P615" s="359"/>
      <c r="Q615" s="359"/>
      <c r="R615" s="359"/>
      <c r="S615" s="359"/>
      <c r="T615" s="359"/>
      <c r="U615" s="359"/>
      <c r="V615" s="359"/>
      <c r="W615" s="337">
        <f t="shared" si="662"/>
        <v>0</v>
      </c>
      <c r="X615" s="359"/>
      <c r="Y615" s="359"/>
      <c r="Z615" s="359"/>
      <c r="AA615" s="359"/>
      <c r="AB615" s="359"/>
      <c r="AC615" s="359"/>
      <c r="AD615" s="359"/>
      <c r="AE615" s="359"/>
      <c r="AF615" s="359"/>
      <c r="AG615" s="359"/>
      <c r="AH615" s="359"/>
      <c r="AI615" s="359"/>
      <c r="AJ615" s="359"/>
      <c r="AK615" s="359"/>
      <c r="AL615" s="359"/>
      <c r="AM615" s="359"/>
      <c r="AN615" s="359"/>
      <c r="AO615" s="337">
        <f t="shared" si="663"/>
        <v>0</v>
      </c>
      <c r="AP615" s="325">
        <f t="shared" si="660"/>
        <v>0</v>
      </c>
      <c r="AQ615" s="360"/>
      <c r="AR615" s="352">
        <f t="shared" si="661"/>
        <v>0</v>
      </c>
    </row>
    <row r="616" spans="1:44">
      <c r="A616" s="308"/>
      <c r="B616" s="309"/>
      <c r="C616" s="324" t="s">
        <v>1020</v>
      </c>
      <c r="D616" s="325"/>
      <c r="E616" s="359"/>
      <c r="F616" s="359"/>
      <c r="G616" s="359"/>
      <c r="H616" s="359"/>
      <c r="I616" s="359"/>
      <c r="J616" s="359"/>
      <c r="K616" s="359"/>
      <c r="L616" s="359"/>
      <c r="M616" s="359"/>
      <c r="N616" s="359"/>
      <c r="O616" s="359"/>
      <c r="P616" s="359"/>
      <c r="Q616" s="359"/>
      <c r="R616" s="359"/>
      <c r="S616" s="359"/>
      <c r="T616" s="359"/>
      <c r="U616" s="359"/>
      <c r="V616" s="359"/>
      <c r="W616" s="337">
        <f t="shared" si="662"/>
        <v>0</v>
      </c>
      <c r="X616" s="359"/>
      <c r="Y616" s="359"/>
      <c r="Z616" s="359"/>
      <c r="AA616" s="359"/>
      <c r="AB616" s="359"/>
      <c r="AC616" s="359"/>
      <c r="AD616" s="359"/>
      <c r="AE616" s="359"/>
      <c r="AF616" s="359"/>
      <c r="AG616" s="359"/>
      <c r="AH616" s="359"/>
      <c r="AI616" s="359"/>
      <c r="AJ616" s="359"/>
      <c r="AK616" s="359"/>
      <c r="AL616" s="359"/>
      <c r="AM616" s="359"/>
      <c r="AN616" s="359"/>
      <c r="AO616" s="337">
        <f t="shared" si="663"/>
        <v>0</v>
      </c>
      <c r="AP616" s="325">
        <f t="shared" si="660"/>
        <v>0</v>
      </c>
      <c r="AQ616" s="360"/>
      <c r="AR616" s="352">
        <f t="shared" si="661"/>
        <v>0</v>
      </c>
    </row>
    <row r="617" spans="1:44">
      <c r="A617" s="308"/>
      <c r="B617" s="309"/>
      <c r="C617" s="324" t="s">
        <v>1021</v>
      </c>
      <c r="D617" s="325"/>
      <c r="E617" s="359"/>
      <c r="F617" s="359"/>
      <c r="G617" s="359"/>
      <c r="H617" s="359"/>
      <c r="I617" s="359"/>
      <c r="J617" s="359"/>
      <c r="K617" s="359"/>
      <c r="L617" s="359"/>
      <c r="M617" s="359"/>
      <c r="N617" s="359"/>
      <c r="O617" s="359"/>
      <c r="P617" s="359"/>
      <c r="Q617" s="359"/>
      <c r="R617" s="359"/>
      <c r="S617" s="359"/>
      <c r="T617" s="359"/>
      <c r="U617" s="359"/>
      <c r="V617" s="359"/>
      <c r="W617" s="337">
        <f t="shared" si="662"/>
        <v>0</v>
      </c>
      <c r="X617" s="359"/>
      <c r="Y617" s="359"/>
      <c r="Z617" s="359"/>
      <c r="AA617" s="359"/>
      <c r="AB617" s="359"/>
      <c r="AC617" s="359"/>
      <c r="AD617" s="359"/>
      <c r="AE617" s="359"/>
      <c r="AF617" s="359"/>
      <c r="AG617" s="359"/>
      <c r="AH617" s="359"/>
      <c r="AI617" s="359"/>
      <c r="AJ617" s="359"/>
      <c r="AK617" s="359"/>
      <c r="AL617" s="359"/>
      <c r="AM617" s="359"/>
      <c r="AN617" s="359"/>
      <c r="AO617" s="337">
        <f t="shared" si="663"/>
        <v>0</v>
      </c>
      <c r="AP617" s="325">
        <f t="shared" si="660"/>
        <v>0</v>
      </c>
      <c r="AQ617" s="360"/>
      <c r="AR617" s="352">
        <f t="shared" si="661"/>
        <v>0</v>
      </c>
    </row>
    <row r="618" spans="1:44">
      <c r="A618" s="308"/>
      <c r="B618" s="309"/>
      <c r="C618" s="324" t="s">
        <v>888</v>
      </c>
      <c r="D618" s="325"/>
      <c r="E618" s="359"/>
      <c r="F618" s="359"/>
      <c r="G618" s="359"/>
      <c r="H618" s="359"/>
      <c r="I618" s="359"/>
      <c r="J618" s="359"/>
      <c r="K618" s="359"/>
      <c r="L618" s="359"/>
      <c r="M618" s="359"/>
      <c r="N618" s="359"/>
      <c r="O618" s="359"/>
      <c r="P618" s="359"/>
      <c r="Q618" s="359"/>
      <c r="R618" s="359"/>
      <c r="S618" s="359"/>
      <c r="T618" s="359"/>
      <c r="U618" s="359"/>
      <c r="V618" s="359"/>
      <c r="W618" s="337">
        <f t="shared" si="662"/>
        <v>0</v>
      </c>
      <c r="X618" s="359"/>
      <c r="Y618" s="359"/>
      <c r="Z618" s="359"/>
      <c r="AA618" s="359"/>
      <c r="AB618" s="359"/>
      <c r="AC618" s="359"/>
      <c r="AD618" s="359"/>
      <c r="AE618" s="359"/>
      <c r="AF618" s="359"/>
      <c r="AG618" s="359"/>
      <c r="AH618" s="359"/>
      <c r="AI618" s="359"/>
      <c r="AJ618" s="359"/>
      <c r="AK618" s="359"/>
      <c r="AL618" s="359"/>
      <c r="AM618" s="359"/>
      <c r="AN618" s="359"/>
      <c r="AO618" s="337">
        <f t="shared" si="663"/>
        <v>0</v>
      </c>
      <c r="AP618" s="325">
        <f t="shared" si="660"/>
        <v>0</v>
      </c>
      <c r="AQ618" s="360"/>
      <c r="AR618" s="352">
        <f t="shared" si="661"/>
        <v>0</v>
      </c>
    </row>
    <row r="619" spans="1:44">
      <c r="A619" s="308"/>
      <c r="B619" s="309"/>
      <c r="C619" s="324" t="s">
        <v>891</v>
      </c>
      <c r="D619" s="325"/>
      <c r="E619" s="359"/>
      <c r="F619" s="359"/>
      <c r="G619" s="359"/>
      <c r="H619" s="359"/>
      <c r="I619" s="359"/>
      <c r="J619" s="359"/>
      <c r="K619" s="359"/>
      <c r="L619" s="359"/>
      <c r="M619" s="359"/>
      <c r="N619" s="359"/>
      <c r="O619" s="359"/>
      <c r="P619" s="359"/>
      <c r="Q619" s="359"/>
      <c r="R619" s="359"/>
      <c r="S619" s="359"/>
      <c r="T619" s="359"/>
      <c r="U619" s="359"/>
      <c r="V619" s="359"/>
      <c r="W619" s="337">
        <f t="shared" si="662"/>
        <v>0</v>
      </c>
      <c r="X619" s="359"/>
      <c r="Y619" s="359"/>
      <c r="Z619" s="359"/>
      <c r="AA619" s="359"/>
      <c r="AB619" s="359"/>
      <c r="AC619" s="359"/>
      <c r="AD619" s="359"/>
      <c r="AE619" s="359"/>
      <c r="AF619" s="359"/>
      <c r="AG619" s="359"/>
      <c r="AH619" s="359"/>
      <c r="AI619" s="359"/>
      <c r="AJ619" s="359"/>
      <c r="AK619" s="359"/>
      <c r="AL619" s="359"/>
      <c r="AM619" s="359"/>
      <c r="AN619" s="359"/>
      <c r="AO619" s="337">
        <f t="shared" si="663"/>
        <v>0</v>
      </c>
      <c r="AP619" s="325">
        <f t="shared" si="660"/>
        <v>0</v>
      </c>
      <c r="AQ619" s="360"/>
      <c r="AR619" s="352">
        <f t="shared" si="661"/>
        <v>0</v>
      </c>
    </row>
    <row r="620" spans="1:44">
      <c r="A620" s="308"/>
      <c r="B620" s="309"/>
      <c r="C620" s="322" t="s">
        <v>1022</v>
      </c>
      <c r="D620" s="323">
        <f>SUM(D621)</f>
        <v>0</v>
      </c>
      <c r="E620" s="323">
        <f>SUM(E621)</f>
        <v>0</v>
      </c>
      <c r="F620" s="323">
        <f t="shared" ref="F620:X620" si="664">SUM(F621)</f>
        <v>0</v>
      </c>
      <c r="G620" s="323">
        <f t="shared" si="664"/>
        <v>0</v>
      </c>
      <c r="H620" s="323">
        <f t="shared" si="664"/>
        <v>0</v>
      </c>
      <c r="I620" s="323">
        <f t="shared" si="664"/>
        <v>0</v>
      </c>
      <c r="J620" s="323">
        <f t="shared" si="664"/>
        <v>0</v>
      </c>
      <c r="K620" s="323">
        <f t="shared" si="664"/>
        <v>0</v>
      </c>
      <c r="L620" s="323">
        <f t="shared" si="664"/>
        <v>0</v>
      </c>
      <c r="M620" s="323">
        <f t="shared" si="664"/>
        <v>0</v>
      </c>
      <c r="N620" s="323">
        <f t="shared" si="664"/>
        <v>0</v>
      </c>
      <c r="O620" s="323">
        <f t="shared" si="664"/>
        <v>0</v>
      </c>
      <c r="P620" s="323">
        <f t="shared" si="664"/>
        <v>0</v>
      </c>
      <c r="Q620" s="323">
        <f t="shared" si="664"/>
        <v>0</v>
      </c>
      <c r="R620" s="323">
        <f t="shared" si="664"/>
        <v>0</v>
      </c>
      <c r="S620" s="323">
        <f t="shared" si="664"/>
        <v>0</v>
      </c>
      <c r="T620" s="323">
        <f t="shared" si="664"/>
        <v>0</v>
      </c>
      <c r="U620" s="323">
        <f t="shared" si="664"/>
        <v>0</v>
      </c>
      <c r="V620" s="323">
        <f t="shared" si="664"/>
        <v>0</v>
      </c>
      <c r="W620" s="336">
        <f t="shared" si="664"/>
        <v>0</v>
      </c>
      <c r="X620" s="323">
        <f t="shared" si="664"/>
        <v>0</v>
      </c>
      <c r="Y620" s="323">
        <f t="shared" ref="Y620:AO620" si="665">SUM(Y621)</f>
        <v>0</v>
      </c>
      <c r="Z620" s="323">
        <f t="shared" si="665"/>
        <v>0</v>
      </c>
      <c r="AA620" s="323">
        <f t="shared" si="665"/>
        <v>0</v>
      </c>
      <c r="AB620" s="323">
        <f t="shared" si="665"/>
        <v>0</v>
      </c>
      <c r="AC620" s="323">
        <f t="shared" si="665"/>
        <v>0</v>
      </c>
      <c r="AD620" s="323">
        <f t="shared" si="665"/>
        <v>0</v>
      </c>
      <c r="AE620" s="323">
        <f t="shared" si="665"/>
        <v>0</v>
      </c>
      <c r="AF620" s="323">
        <f t="shared" si="665"/>
        <v>0</v>
      </c>
      <c r="AG620" s="323">
        <f t="shared" si="665"/>
        <v>0</v>
      </c>
      <c r="AH620" s="323">
        <f t="shared" si="665"/>
        <v>0</v>
      </c>
      <c r="AI620" s="323">
        <f t="shared" si="665"/>
        <v>0</v>
      </c>
      <c r="AJ620" s="323">
        <f t="shared" si="665"/>
        <v>0</v>
      </c>
      <c r="AK620" s="323">
        <f t="shared" si="665"/>
        <v>0</v>
      </c>
      <c r="AL620" s="323">
        <f t="shared" si="665"/>
        <v>0</v>
      </c>
      <c r="AM620" s="323">
        <f t="shared" si="665"/>
        <v>0</v>
      </c>
      <c r="AN620" s="323">
        <f t="shared" si="665"/>
        <v>0</v>
      </c>
      <c r="AO620" s="336">
        <f t="shared" si="665"/>
        <v>0</v>
      </c>
      <c r="AP620" s="323">
        <f t="shared" ref="AP620:AR620" si="666">SUM(AP621)</f>
        <v>0</v>
      </c>
      <c r="AQ620" s="350">
        <f t="shared" si="666"/>
        <v>0</v>
      </c>
      <c r="AR620" s="351">
        <f t="shared" si="666"/>
        <v>0</v>
      </c>
    </row>
    <row r="621" spans="1:44">
      <c r="A621" s="308"/>
      <c r="B621" s="309"/>
      <c r="C621" s="324" t="s">
        <v>1023</v>
      </c>
      <c r="D621" s="325">
        <v>0</v>
      </c>
      <c r="E621" s="359"/>
      <c r="F621" s="359"/>
      <c r="G621" s="359"/>
      <c r="H621" s="359"/>
      <c r="I621" s="359"/>
      <c r="J621" s="359"/>
      <c r="K621" s="359"/>
      <c r="L621" s="359"/>
      <c r="M621" s="359"/>
      <c r="N621" s="359"/>
      <c r="O621" s="359"/>
      <c r="P621" s="359"/>
      <c r="Q621" s="359"/>
      <c r="R621" s="359"/>
      <c r="S621" s="359"/>
      <c r="T621" s="359"/>
      <c r="U621" s="359"/>
      <c r="V621" s="359"/>
      <c r="W621" s="337">
        <f>SUM(E621:V621)</f>
        <v>0</v>
      </c>
      <c r="X621" s="359"/>
      <c r="Y621" s="359"/>
      <c r="Z621" s="359"/>
      <c r="AA621" s="359"/>
      <c r="AB621" s="359"/>
      <c r="AC621" s="359"/>
      <c r="AD621" s="359"/>
      <c r="AE621" s="359"/>
      <c r="AF621" s="359"/>
      <c r="AG621" s="359"/>
      <c r="AH621" s="359"/>
      <c r="AI621" s="359"/>
      <c r="AJ621" s="359"/>
      <c r="AK621" s="359"/>
      <c r="AL621" s="359"/>
      <c r="AM621" s="359"/>
      <c r="AN621" s="359"/>
      <c r="AO621" s="337">
        <f>SUM(X621:AN621)</f>
        <v>0</v>
      </c>
      <c r="AP621" s="325">
        <f>+D621+W621-AO621</f>
        <v>0</v>
      </c>
      <c r="AQ621" s="360"/>
      <c r="AR621" s="352">
        <f t="shared" ref="AR621" si="667">+AP621-AQ621</f>
        <v>0</v>
      </c>
    </row>
    <row r="622" spans="1:44">
      <c r="A622" s="308"/>
      <c r="B622" s="309"/>
      <c r="C622" s="327" t="s">
        <v>1024</v>
      </c>
      <c r="D622" s="328">
        <f t="shared" ref="D622:E622" si="668">+D574+D576+D598+D604+D610+D620</f>
        <v>8657066625.73</v>
      </c>
      <c r="E622" s="328">
        <f t="shared" si="668"/>
        <v>443875000</v>
      </c>
      <c r="F622" s="328">
        <f t="shared" ref="F622:X622" si="669">+F574+F576+F598+F604+F610+F620</f>
        <v>0</v>
      </c>
      <c r="G622" s="328">
        <f t="shared" si="669"/>
        <v>0</v>
      </c>
      <c r="H622" s="328">
        <f t="shared" si="669"/>
        <v>0</v>
      </c>
      <c r="I622" s="328">
        <f t="shared" si="669"/>
        <v>0</v>
      </c>
      <c r="J622" s="328">
        <f t="shared" si="669"/>
        <v>0</v>
      </c>
      <c r="K622" s="328">
        <f t="shared" si="669"/>
        <v>0</v>
      </c>
      <c r="L622" s="328">
        <f t="shared" si="669"/>
        <v>40834200</v>
      </c>
      <c r="M622" s="328">
        <f t="shared" si="669"/>
        <v>0</v>
      </c>
      <c r="N622" s="328">
        <f t="shared" si="669"/>
        <v>0</v>
      </c>
      <c r="O622" s="328">
        <f t="shared" si="669"/>
        <v>0</v>
      </c>
      <c r="P622" s="328">
        <f t="shared" si="669"/>
        <v>0</v>
      </c>
      <c r="Q622" s="328">
        <f t="shared" si="669"/>
        <v>0</v>
      </c>
      <c r="R622" s="328">
        <f t="shared" si="669"/>
        <v>0</v>
      </c>
      <c r="S622" s="328">
        <f t="shared" si="669"/>
        <v>0</v>
      </c>
      <c r="T622" s="328">
        <f t="shared" si="669"/>
        <v>0</v>
      </c>
      <c r="U622" s="328">
        <f t="shared" si="669"/>
        <v>0</v>
      </c>
      <c r="V622" s="328">
        <f t="shared" si="669"/>
        <v>0</v>
      </c>
      <c r="W622" s="338">
        <f t="shared" si="669"/>
        <v>484709200</v>
      </c>
      <c r="X622" s="328">
        <f t="shared" si="669"/>
        <v>0</v>
      </c>
      <c r="Y622" s="328">
        <f t="shared" ref="Y622:AO622" si="670">+Y574+Y576+Y598+Y604+Y610+Y620</f>
        <v>0</v>
      </c>
      <c r="Z622" s="328">
        <f t="shared" si="670"/>
        <v>0</v>
      </c>
      <c r="AA622" s="328">
        <f t="shared" si="670"/>
        <v>0</v>
      </c>
      <c r="AB622" s="328">
        <f t="shared" si="670"/>
        <v>0</v>
      </c>
      <c r="AC622" s="328">
        <f t="shared" si="670"/>
        <v>0</v>
      </c>
      <c r="AD622" s="328">
        <f t="shared" si="670"/>
        <v>0</v>
      </c>
      <c r="AE622" s="328">
        <f t="shared" si="670"/>
        <v>0</v>
      </c>
      <c r="AF622" s="328">
        <f t="shared" si="670"/>
        <v>0</v>
      </c>
      <c r="AG622" s="328">
        <f t="shared" si="670"/>
        <v>0</v>
      </c>
      <c r="AH622" s="328">
        <f t="shared" si="670"/>
        <v>0</v>
      </c>
      <c r="AI622" s="328">
        <f t="shared" si="670"/>
        <v>0</v>
      </c>
      <c r="AJ622" s="328">
        <f t="shared" si="670"/>
        <v>0</v>
      </c>
      <c r="AK622" s="328">
        <f t="shared" si="670"/>
        <v>0</v>
      </c>
      <c r="AL622" s="328">
        <f t="shared" si="670"/>
        <v>0</v>
      </c>
      <c r="AM622" s="328">
        <f t="shared" si="670"/>
        <v>0</v>
      </c>
      <c r="AN622" s="328">
        <f t="shared" si="670"/>
        <v>0</v>
      </c>
      <c r="AO622" s="338">
        <f t="shared" si="670"/>
        <v>0</v>
      </c>
      <c r="AP622" s="328">
        <f t="shared" ref="AP622:AR622" si="671">+AP574+AP576+AP598+AP604+AP610+AP620</f>
        <v>9141775825.73</v>
      </c>
      <c r="AQ622" s="353">
        <f t="shared" si="671"/>
        <v>0</v>
      </c>
      <c r="AR622" s="328">
        <f t="shared" si="671"/>
        <v>9141775825.73</v>
      </c>
    </row>
    <row r="623" spans="1:44">
      <c r="A623" s="308"/>
      <c r="B623" s="309"/>
      <c r="C623" s="329" t="s">
        <v>1025</v>
      </c>
      <c r="D623" s="330"/>
      <c r="E623" s="330"/>
      <c r="F623" s="330"/>
      <c r="G623" s="330"/>
      <c r="H623" s="330"/>
      <c r="I623" s="330"/>
      <c r="J623" s="330"/>
      <c r="K623" s="330"/>
      <c r="L623" s="330"/>
      <c r="M623" s="330"/>
      <c r="N623" s="330"/>
      <c r="O623" s="330"/>
      <c r="P623" s="330"/>
      <c r="Q623" s="330"/>
      <c r="R623" s="330"/>
      <c r="S623" s="330"/>
      <c r="T623" s="330"/>
      <c r="U623" s="330"/>
      <c r="V623" s="330"/>
      <c r="W623" s="330"/>
      <c r="X623" s="330"/>
      <c r="Y623" s="330"/>
      <c r="Z623" s="330"/>
      <c r="AA623" s="330"/>
      <c r="AB623" s="330"/>
      <c r="AC623" s="330"/>
      <c r="AD623" s="330"/>
      <c r="AE623" s="330"/>
      <c r="AF623" s="330"/>
      <c r="AG623" s="330"/>
      <c r="AH623" s="330"/>
      <c r="AI623" s="330"/>
      <c r="AJ623" s="330"/>
      <c r="AK623" s="330"/>
      <c r="AL623" s="330"/>
      <c r="AM623" s="330"/>
      <c r="AN623" s="330"/>
      <c r="AO623" s="330"/>
      <c r="AP623" s="330"/>
      <c r="AQ623" s="330"/>
      <c r="AR623" s="354"/>
    </row>
    <row r="624" spans="1:44">
      <c r="A624" s="308"/>
      <c r="B624" s="309"/>
      <c r="C624" s="324" t="s">
        <v>1026</v>
      </c>
      <c r="D624" s="325">
        <v>-7459011439.00938</v>
      </c>
      <c r="E624" s="359"/>
      <c r="F624" s="359"/>
      <c r="G624" s="359"/>
      <c r="H624" s="359"/>
      <c r="I624" s="359"/>
      <c r="J624" s="359"/>
      <c r="K624" s="359"/>
      <c r="L624" s="361">
        <f>-2851840+0.01</f>
        <v>-2851839.99</v>
      </c>
      <c r="M624" s="361"/>
      <c r="N624" s="361"/>
      <c r="O624" s="361"/>
      <c r="P624" s="361"/>
      <c r="Q624" s="361"/>
      <c r="R624" s="361"/>
      <c r="S624" s="361"/>
      <c r="T624" s="361"/>
      <c r="U624" s="361"/>
      <c r="V624" s="361">
        <v>-880539030.438543</v>
      </c>
      <c r="W624" s="337">
        <f>SUM(E624:V624)</f>
        <v>-883390870.428543</v>
      </c>
      <c r="X624" s="359"/>
      <c r="Y624" s="359"/>
      <c r="Z624" s="359"/>
      <c r="AA624" s="359"/>
      <c r="AB624" s="359"/>
      <c r="AC624" s="359"/>
      <c r="AD624" s="359"/>
      <c r="AE624" s="359"/>
      <c r="AF624" s="359"/>
      <c r="AG624" s="359"/>
      <c r="AH624" s="359"/>
      <c r="AI624" s="359"/>
      <c r="AJ624" s="359"/>
      <c r="AK624" s="359"/>
      <c r="AL624" s="359"/>
      <c r="AM624" s="359"/>
      <c r="AN624" s="359"/>
      <c r="AO624" s="337">
        <f>SUM(X624:AN624)</f>
        <v>0</v>
      </c>
      <c r="AP624" s="325">
        <f>+D624+W624-AO624</f>
        <v>-8342402309.43792</v>
      </c>
      <c r="AQ624" s="360"/>
      <c r="AR624" s="352">
        <f t="shared" ref="AR624:AR627" si="672">+AP624-AQ624</f>
        <v>-8342402309.43792</v>
      </c>
    </row>
    <row r="625" spans="1:44">
      <c r="A625" s="308"/>
      <c r="B625" s="309"/>
      <c r="C625" s="324" t="s">
        <v>1027</v>
      </c>
      <c r="D625" s="325"/>
      <c r="E625" s="359"/>
      <c r="F625" s="359"/>
      <c r="G625" s="359"/>
      <c r="H625" s="359"/>
      <c r="I625" s="359"/>
      <c r="J625" s="359"/>
      <c r="K625" s="359"/>
      <c r="L625" s="359"/>
      <c r="M625" s="359"/>
      <c r="N625" s="359"/>
      <c r="O625" s="359"/>
      <c r="P625" s="359"/>
      <c r="Q625" s="359"/>
      <c r="R625" s="359"/>
      <c r="S625" s="359"/>
      <c r="T625" s="359"/>
      <c r="U625" s="359"/>
      <c r="V625" s="359"/>
      <c r="W625" s="337">
        <f>SUM(E625:V625)</f>
        <v>0</v>
      </c>
      <c r="X625" s="359"/>
      <c r="Y625" s="359"/>
      <c r="Z625" s="359"/>
      <c r="AA625" s="359"/>
      <c r="AB625" s="359"/>
      <c r="AC625" s="359"/>
      <c r="AD625" s="359"/>
      <c r="AE625" s="359"/>
      <c r="AF625" s="359"/>
      <c r="AG625" s="359"/>
      <c r="AH625" s="359"/>
      <c r="AI625" s="359"/>
      <c r="AJ625" s="359"/>
      <c r="AK625" s="359"/>
      <c r="AL625" s="359"/>
      <c r="AM625" s="359"/>
      <c r="AN625" s="359"/>
      <c r="AO625" s="337">
        <f t="shared" ref="AO625:AO627" si="673">SUM(X625:AN625)</f>
        <v>0</v>
      </c>
      <c r="AP625" s="325">
        <f>+D625+W625-AO625</f>
        <v>0</v>
      </c>
      <c r="AQ625" s="360"/>
      <c r="AR625" s="352">
        <f t="shared" si="672"/>
        <v>0</v>
      </c>
    </row>
    <row r="626" spans="1:44">
      <c r="A626" s="308"/>
      <c r="B626" s="309"/>
      <c r="C626" s="324" t="s">
        <v>1028</v>
      </c>
      <c r="D626" s="325"/>
      <c r="E626" s="359"/>
      <c r="F626" s="359"/>
      <c r="G626" s="359"/>
      <c r="H626" s="359"/>
      <c r="I626" s="359"/>
      <c r="J626" s="359"/>
      <c r="K626" s="359"/>
      <c r="L626" s="359"/>
      <c r="M626" s="359"/>
      <c r="N626" s="359"/>
      <c r="O626" s="359"/>
      <c r="P626" s="359"/>
      <c r="Q626" s="359"/>
      <c r="R626" s="359"/>
      <c r="S626" s="359"/>
      <c r="T626" s="359"/>
      <c r="U626" s="359"/>
      <c r="V626" s="359"/>
      <c r="W626" s="337">
        <f>SUM(E626:V626)</f>
        <v>0</v>
      </c>
      <c r="X626" s="359"/>
      <c r="Y626" s="359"/>
      <c r="Z626" s="359"/>
      <c r="AA626" s="359"/>
      <c r="AB626" s="359"/>
      <c r="AC626" s="359"/>
      <c r="AD626" s="359"/>
      <c r="AE626" s="359"/>
      <c r="AF626" s="359"/>
      <c r="AG626" s="359"/>
      <c r="AH626" s="359"/>
      <c r="AI626" s="359"/>
      <c r="AJ626" s="359"/>
      <c r="AK626" s="359"/>
      <c r="AL626" s="359"/>
      <c r="AM626" s="359"/>
      <c r="AN626" s="359"/>
      <c r="AO626" s="337">
        <f t="shared" si="673"/>
        <v>0</v>
      </c>
      <c r="AP626" s="325">
        <f>+D626+W626-AO626</f>
        <v>0</v>
      </c>
      <c r="AQ626" s="360"/>
      <c r="AR626" s="352">
        <f t="shared" si="672"/>
        <v>0</v>
      </c>
    </row>
    <row r="627" spans="1:44">
      <c r="A627" s="308"/>
      <c r="B627" s="309"/>
      <c r="C627" s="324" t="s">
        <v>1029</v>
      </c>
      <c r="D627" s="325"/>
      <c r="E627" s="359"/>
      <c r="F627" s="359"/>
      <c r="G627" s="359"/>
      <c r="H627" s="359"/>
      <c r="I627" s="359"/>
      <c r="J627" s="359"/>
      <c r="K627" s="359"/>
      <c r="L627" s="359"/>
      <c r="M627" s="359"/>
      <c r="N627" s="359"/>
      <c r="O627" s="359"/>
      <c r="P627" s="359"/>
      <c r="Q627" s="359"/>
      <c r="R627" s="359"/>
      <c r="S627" s="359"/>
      <c r="T627" s="359"/>
      <c r="U627" s="359"/>
      <c r="V627" s="359"/>
      <c r="W627" s="337">
        <f>SUM(E627:V627)</f>
        <v>0</v>
      </c>
      <c r="X627" s="359"/>
      <c r="Y627" s="359"/>
      <c r="Z627" s="359"/>
      <c r="AA627" s="359"/>
      <c r="AB627" s="359"/>
      <c r="AC627" s="359"/>
      <c r="AD627" s="359"/>
      <c r="AE627" s="359"/>
      <c r="AF627" s="359"/>
      <c r="AG627" s="359"/>
      <c r="AH627" s="359"/>
      <c r="AI627" s="359"/>
      <c r="AJ627" s="359"/>
      <c r="AK627" s="359"/>
      <c r="AL627" s="359"/>
      <c r="AM627" s="359"/>
      <c r="AN627" s="359"/>
      <c r="AO627" s="337">
        <f t="shared" si="673"/>
        <v>0</v>
      </c>
      <c r="AP627" s="325">
        <f>+D627+W627-AO627</f>
        <v>0</v>
      </c>
      <c r="AQ627" s="360"/>
      <c r="AR627" s="352">
        <f t="shared" si="672"/>
        <v>0</v>
      </c>
    </row>
    <row r="628" spans="1:44">
      <c r="A628" s="308"/>
      <c r="B628" s="309"/>
      <c r="C628" s="327" t="s">
        <v>1030</v>
      </c>
      <c r="D628" s="328">
        <f>SUM(D624:D627)</f>
        <v>-7459011439.00938</v>
      </c>
      <c r="E628" s="328">
        <f t="shared" ref="E628:U628" si="674">SUM(E624:E627)</f>
        <v>0</v>
      </c>
      <c r="F628" s="328">
        <f t="shared" si="674"/>
        <v>0</v>
      </c>
      <c r="G628" s="328">
        <f t="shared" si="674"/>
        <v>0</v>
      </c>
      <c r="H628" s="328">
        <f t="shared" si="674"/>
        <v>0</v>
      </c>
      <c r="I628" s="328">
        <f t="shared" si="674"/>
        <v>0</v>
      </c>
      <c r="J628" s="328">
        <f t="shared" si="674"/>
        <v>0</v>
      </c>
      <c r="K628" s="328">
        <f t="shared" si="674"/>
        <v>0</v>
      </c>
      <c r="L628" s="328">
        <f t="shared" si="674"/>
        <v>-2851839.99</v>
      </c>
      <c r="M628" s="328">
        <f t="shared" si="674"/>
        <v>0</v>
      </c>
      <c r="N628" s="328">
        <f t="shared" si="674"/>
        <v>0</v>
      </c>
      <c r="O628" s="328">
        <f t="shared" si="674"/>
        <v>0</v>
      </c>
      <c r="P628" s="328">
        <f t="shared" si="674"/>
        <v>0</v>
      </c>
      <c r="Q628" s="328">
        <f t="shared" si="674"/>
        <v>0</v>
      </c>
      <c r="R628" s="328">
        <f t="shared" si="674"/>
        <v>0</v>
      </c>
      <c r="S628" s="328">
        <f t="shared" si="674"/>
        <v>0</v>
      </c>
      <c r="T628" s="328">
        <f t="shared" si="674"/>
        <v>0</v>
      </c>
      <c r="U628" s="328">
        <f t="shared" si="674"/>
        <v>0</v>
      </c>
      <c r="V628" s="328">
        <f t="shared" ref="V628:X628" si="675">SUM(V624:V627)</f>
        <v>-880539030.438543</v>
      </c>
      <c r="W628" s="338">
        <f t="shared" si="675"/>
        <v>-883390870.428543</v>
      </c>
      <c r="X628" s="328">
        <f t="shared" si="675"/>
        <v>0</v>
      </c>
      <c r="Y628" s="328">
        <f t="shared" ref="Y628:AO628" si="676">SUM(Y624:Y627)</f>
        <v>0</v>
      </c>
      <c r="Z628" s="328">
        <f t="shared" si="676"/>
        <v>0</v>
      </c>
      <c r="AA628" s="328">
        <f t="shared" si="676"/>
        <v>0</v>
      </c>
      <c r="AB628" s="328">
        <f t="shared" si="676"/>
        <v>0</v>
      </c>
      <c r="AC628" s="328">
        <f t="shared" si="676"/>
        <v>0</v>
      </c>
      <c r="AD628" s="328">
        <f t="shared" si="676"/>
        <v>0</v>
      </c>
      <c r="AE628" s="328">
        <f t="shared" si="676"/>
        <v>0</v>
      </c>
      <c r="AF628" s="328">
        <f t="shared" si="676"/>
        <v>0</v>
      </c>
      <c r="AG628" s="328">
        <f t="shared" si="676"/>
        <v>0</v>
      </c>
      <c r="AH628" s="328">
        <f t="shared" si="676"/>
        <v>0</v>
      </c>
      <c r="AI628" s="328">
        <f t="shared" si="676"/>
        <v>0</v>
      </c>
      <c r="AJ628" s="328">
        <f t="shared" si="676"/>
        <v>0</v>
      </c>
      <c r="AK628" s="328">
        <f t="shared" si="676"/>
        <v>0</v>
      </c>
      <c r="AL628" s="328">
        <f t="shared" si="676"/>
        <v>0</v>
      </c>
      <c r="AM628" s="328">
        <f t="shared" si="676"/>
        <v>0</v>
      </c>
      <c r="AN628" s="328">
        <f t="shared" si="676"/>
        <v>0</v>
      </c>
      <c r="AO628" s="338">
        <f t="shared" si="676"/>
        <v>0</v>
      </c>
      <c r="AP628" s="328">
        <f t="shared" ref="AP628:AR628" si="677">SUM(AP624:AP627)</f>
        <v>-8342402309.43792</v>
      </c>
      <c r="AQ628" s="353">
        <f t="shared" si="677"/>
        <v>0</v>
      </c>
      <c r="AR628" s="328">
        <f t="shared" si="677"/>
        <v>-8342402309.43792</v>
      </c>
    </row>
    <row r="629" spans="1:44">
      <c r="A629" s="308"/>
      <c r="B629" s="309"/>
      <c r="C629" s="331" t="s">
        <v>1031</v>
      </c>
      <c r="D629" s="332">
        <f>+D622+D628</f>
        <v>1198055186.72062</v>
      </c>
      <c r="E629" s="332">
        <f>+E622+E628</f>
        <v>443875000</v>
      </c>
      <c r="F629" s="332">
        <f t="shared" ref="F629:V629" si="678">+F622+F628</f>
        <v>0</v>
      </c>
      <c r="G629" s="332">
        <f t="shared" si="678"/>
        <v>0</v>
      </c>
      <c r="H629" s="332">
        <f t="shared" si="678"/>
        <v>0</v>
      </c>
      <c r="I629" s="332">
        <f t="shared" si="678"/>
        <v>0</v>
      </c>
      <c r="J629" s="332">
        <f t="shared" si="678"/>
        <v>0</v>
      </c>
      <c r="K629" s="332">
        <f t="shared" si="678"/>
        <v>0</v>
      </c>
      <c r="L629" s="332">
        <f t="shared" si="678"/>
        <v>37982360.01</v>
      </c>
      <c r="M629" s="332">
        <f t="shared" si="678"/>
        <v>0</v>
      </c>
      <c r="N629" s="332">
        <f t="shared" si="678"/>
        <v>0</v>
      </c>
      <c r="O629" s="332">
        <f t="shared" si="678"/>
        <v>0</v>
      </c>
      <c r="P629" s="332">
        <f t="shared" si="678"/>
        <v>0</v>
      </c>
      <c r="Q629" s="332">
        <f t="shared" si="678"/>
        <v>0</v>
      </c>
      <c r="R629" s="332">
        <f t="shared" si="678"/>
        <v>0</v>
      </c>
      <c r="S629" s="332">
        <f t="shared" si="678"/>
        <v>0</v>
      </c>
      <c r="T629" s="332">
        <f t="shared" si="678"/>
        <v>0</v>
      </c>
      <c r="U629" s="332">
        <f t="shared" si="678"/>
        <v>0</v>
      </c>
      <c r="V629" s="332">
        <f t="shared" si="678"/>
        <v>-880539030.438543</v>
      </c>
      <c r="W629" s="339">
        <f t="shared" ref="W629:X629" si="679">+W622+W628</f>
        <v>-398681670.428543</v>
      </c>
      <c r="X629" s="332">
        <f t="shared" si="679"/>
        <v>0</v>
      </c>
      <c r="Y629" s="332">
        <f t="shared" ref="Y629:AO629" si="680">+Y622+Y628</f>
        <v>0</v>
      </c>
      <c r="Z629" s="332">
        <f t="shared" si="680"/>
        <v>0</v>
      </c>
      <c r="AA629" s="332">
        <f t="shared" si="680"/>
        <v>0</v>
      </c>
      <c r="AB629" s="332">
        <f t="shared" si="680"/>
        <v>0</v>
      </c>
      <c r="AC629" s="332">
        <f t="shared" si="680"/>
        <v>0</v>
      </c>
      <c r="AD629" s="332">
        <f t="shared" si="680"/>
        <v>0</v>
      </c>
      <c r="AE629" s="332">
        <f t="shared" si="680"/>
        <v>0</v>
      </c>
      <c r="AF629" s="332">
        <f t="shared" si="680"/>
        <v>0</v>
      </c>
      <c r="AG629" s="332">
        <f t="shared" si="680"/>
        <v>0</v>
      </c>
      <c r="AH629" s="332">
        <f t="shared" si="680"/>
        <v>0</v>
      </c>
      <c r="AI629" s="332">
        <f t="shared" si="680"/>
        <v>0</v>
      </c>
      <c r="AJ629" s="332">
        <f t="shared" si="680"/>
        <v>0</v>
      </c>
      <c r="AK629" s="332">
        <f t="shared" si="680"/>
        <v>0</v>
      </c>
      <c r="AL629" s="332">
        <f t="shared" si="680"/>
        <v>0</v>
      </c>
      <c r="AM629" s="332">
        <f t="shared" si="680"/>
        <v>0</v>
      </c>
      <c r="AN629" s="332">
        <f t="shared" si="680"/>
        <v>0</v>
      </c>
      <c r="AO629" s="339">
        <f t="shared" si="680"/>
        <v>0</v>
      </c>
      <c r="AP629" s="332">
        <f t="shared" ref="AP629:AR629" si="681">+AP622+AP628</f>
        <v>799373516.292077</v>
      </c>
      <c r="AQ629" s="355">
        <f t="shared" si="681"/>
        <v>0</v>
      </c>
      <c r="AR629" s="332">
        <f t="shared" si="681"/>
        <v>799373516.292077</v>
      </c>
    </row>
    <row r="630" spans="1:44">
      <c r="A630" s="308"/>
      <c r="B630" s="309"/>
      <c r="C630" s="320" t="s">
        <v>1032</v>
      </c>
      <c r="D630" s="321"/>
      <c r="E630" s="321"/>
      <c r="F630" s="321"/>
      <c r="G630" s="321"/>
      <c r="H630" s="321"/>
      <c r="I630" s="321"/>
      <c r="J630" s="321"/>
      <c r="K630" s="321"/>
      <c r="L630" s="321"/>
      <c r="M630" s="321"/>
      <c r="N630" s="321"/>
      <c r="O630" s="321"/>
      <c r="P630" s="321"/>
      <c r="Q630" s="321"/>
      <c r="R630" s="321"/>
      <c r="S630" s="321"/>
      <c r="T630" s="321"/>
      <c r="U630" s="321"/>
      <c r="V630" s="321"/>
      <c r="W630" s="321"/>
      <c r="X630" s="321"/>
      <c r="Y630" s="321"/>
      <c r="Z630" s="321"/>
      <c r="AA630" s="321"/>
      <c r="AB630" s="321"/>
      <c r="AC630" s="321"/>
      <c r="AD630" s="321"/>
      <c r="AE630" s="321"/>
      <c r="AF630" s="321"/>
      <c r="AG630" s="321"/>
      <c r="AH630" s="321"/>
      <c r="AI630" s="321"/>
      <c r="AJ630" s="321"/>
      <c r="AK630" s="321"/>
      <c r="AL630" s="321"/>
      <c r="AM630" s="321"/>
      <c r="AN630" s="321"/>
      <c r="AO630" s="321"/>
      <c r="AP630" s="321"/>
      <c r="AQ630" s="321"/>
      <c r="AR630" s="349"/>
    </row>
    <row r="631" spans="1:44">
      <c r="A631" s="308"/>
      <c r="B631" s="309"/>
      <c r="C631" s="324" t="s">
        <v>1033</v>
      </c>
      <c r="D631" s="325">
        <v>0</v>
      </c>
      <c r="E631" s="359"/>
      <c r="F631" s="359"/>
      <c r="G631" s="359"/>
      <c r="H631" s="359"/>
      <c r="I631" s="359"/>
      <c r="J631" s="359"/>
      <c r="K631" s="359"/>
      <c r="L631" s="359"/>
      <c r="M631" s="359"/>
      <c r="N631" s="359"/>
      <c r="O631" s="359"/>
      <c r="P631" s="359"/>
      <c r="Q631" s="359"/>
      <c r="R631" s="359"/>
      <c r="S631" s="359"/>
      <c r="T631" s="359"/>
      <c r="U631" s="359"/>
      <c r="V631" s="359"/>
      <c r="W631" s="337">
        <f>SUM(E631:V631)</f>
        <v>0</v>
      </c>
      <c r="X631" s="359"/>
      <c r="Y631" s="359"/>
      <c r="Z631" s="359"/>
      <c r="AA631" s="359"/>
      <c r="AB631" s="359"/>
      <c r="AC631" s="359"/>
      <c r="AD631" s="359"/>
      <c r="AE631" s="359"/>
      <c r="AF631" s="359"/>
      <c r="AG631" s="359"/>
      <c r="AH631" s="359"/>
      <c r="AI631" s="359"/>
      <c r="AJ631" s="359"/>
      <c r="AK631" s="359"/>
      <c r="AL631" s="359"/>
      <c r="AM631" s="359"/>
      <c r="AN631" s="359"/>
      <c r="AO631" s="337">
        <f>SUM(X631:AN631)</f>
        <v>0</v>
      </c>
      <c r="AP631" s="325">
        <f>+D631+W631-AO631</f>
        <v>0</v>
      </c>
      <c r="AQ631" s="360"/>
      <c r="AR631" s="352">
        <f t="shared" ref="AR631:AR634" si="682">+AP631-AQ631</f>
        <v>0</v>
      </c>
    </row>
    <row r="632" spans="1:44">
      <c r="A632" s="308"/>
      <c r="B632" s="309"/>
      <c r="C632" s="324" t="s">
        <v>898</v>
      </c>
      <c r="D632" s="325">
        <v>304184969</v>
      </c>
      <c r="E632" s="359"/>
      <c r="F632" s="359"/>
      <c r="G632" s="359"/>
      <c r="H632" s="359"/>
      <c r="I632" s="359"/>
      <c r="J632" s="359"/>
      <c r="K632" s="359"/>
      <c r="L632" s="359"/>
      <c r="M632" s="359"/>
      <c r="N632" s="359"/>
      <c r="O632" s="359"/>
      <c r="P632" s="359"/>
      <c r="Q632" s="359"/>
      <c r="R632" s="359"/>
      <c r="S632" s="359"/>
      <c r="T632" s="359"/>
      <c r="U632" s="359"/>
      <c r="V632" s="359"/>
      <c r="W632" s="337">
        <f t="shared" ref="W632:W634" si="683">SUM(E632:V632)</f>
        <v>0</v>
      </c>
      <c r="X632" s="359"/>
      <c r="Y632" s="359"/>
      <c r="Z632" s="359"/>
      <c r="AA632" s="359"/>
      <c r="AB632" s="359"/>
      <c r="AC632" s="359"/>
      <c r="AD632" s="359"/>
      <c r="AE632" s="359"/>
      <c r="AF632" s="359"/>
      <c r="AG632" s="359"/>
      <c r="AH632" s="359"/>
      <c r="AI632" s="359"/>
      <c r="AJ632" s="359"/>
      <c r="AK632" s="359"/>
      <c r="AL632" s="359"/>
      <c r="AM632" s="359"/>
      <c r="AN632" s="359"/>
      <c r="AO632" s="337">
        <f t="shared" ref="AO632:AO634" si="684">SUM(X632:AN632)</f>
        <v>0</v>
      </c>
      <c r="AP632" s="325">
        <f>+D632+W632-AO632</f>
        <v>304184969</v>
      </c>
      <c r="AQ632" s="360"/>
      <c r="AR632" s="352">
        <f t="shared" si="682"/>
        <v>304184969</v>
      </c>
    </row>
    <row r="633" spans="1:44">
      <c r="A633" s="308"/>
      <c r="B633" s="309"/>
      <c r="C633" s="324" t="s">
        <v>1034</v>
      </c>
      <c r="D633" s="325">
        <v>585134059.24</v>
      </c>
      <c r="E633" s="359"/>
      <c r="F633" s="359"/>
      <c r="G633" s="359"/>
      <c r="H633" s="359"/>
      <c r="I633" s="359"/>
      <c r="J633" s="359"/>
      <c r="K633" s="359"/>
      <c r="L633" s="359"/>
      <c r="M633" s="359"/>
      <c r="N633" s="359"/>
      <c r="O633" s="359"/>
      <c r="P633" s="359"/>
      <c r="Q633" s="359"/>
      <c r="R633" s="359"/>
      <c r="S633" s="359"/>
      <c r="T633" s="359"/>
      <c r="U633" s="359"/>
      <c r="V633" s="359"/>
      <c r="W633" s="337">
        <f t="shared" si="683"/>
        <v>0</v>
      </c>
      <c r="X633" s="359"/>
      <c r="Y633" s="359"/>
      <c r="Z633" s="359"/>
      <c r="AA633" s="359"/>
      <c r="AB633" s="359"/>
      <c r="AC633" s="359"/>
      <c r="AD633" s="359"/>
      <c r="AE633" s="359"/>
      <c r="AF633" s="359"/>
      <c r="AG633" s="359"/>
      <c r="AH633" s="359"/>
      <c r="AI633" s="359"/>
      <c r="AJ633" s="359"/>
      <c r="AK633" s="359"/>
      <c r="AL633" s="359"/>
      <c r="AM633" s="359"/>
      <c r="AN633" s="359"/>
      <c r="AO633" s="337">
        <f t="shared" si="684"/>
        <v>0</v>
      </c>
      <c r="AP633" s="325">
        <f>+D633+W633-AO633</f>
        <v>585134059.24</v>
      </c>
      <c r="AQ633" s="360"/>
      <c r="AR633" s="352">
        <f t="shared" si="682"/>
        <v>585134059.24</v>
      </c>
    </row>
    <row r="634" spans="1:44">
      <c r="A634" s="308"/>
      <c r="B634" s="309"/>
      <c r="C634" s="324" t="s">
        <v>1035</v>
      </c>
      <c r="D634" s="325"/>
      <c r="E634" s="359"/>
      <c r="F634" s="359"/>
      <c r="G634" s="359"/>
      <c r="H634" s="359"/>
      <c r="I634" s="359"/>
      <c r="J634" s="359"/>
      <c r="K634" s="359"/>
      <c r="L634" s="359"/>
      <c r="M634" s="359"/>
      <c r="N634" s="359"/>
      <c r="O634" s="359"/>
      <c r="P634" s="359"/>
      <c r="Q634" s="359"/>
      <c r="R634" s="359"/>
      <c r="S634" s="359"/>
      <c r="T634" s="359"/>
      <c r="U634" s="359"/>
      <c r="V634" s="359"/>
      <c r="W634" s="337">
        <f t="shared" si="683"/>
        <v>0</v>
      </c>
      <c r="X634" s="359"/>
      <c r="Y634" s="359"/>
      <c r="Z634" s="359"/>
      <c r="AA634" s="359"/>
      <c r="AB634" s="359"/>
      <c r="AC634" s="359"/>
      <c r="AD634" s="359"/>
      <c r="AE634" s="359"/>
      <c r="AF634" s="359"/>
      <c r="AG634" s="359"/>
      <c r="AH634" s="359"/>
      <c r="AI634" s="359"/>
      <c r="AJ634" s="359"/>
      <c r="AK634" s="359"/>
      <c r="AL634" s="359"/>
      <c r="AM634" s="359"/>
      <c r="AN634" s="359"/>
      <c r="AO634" s="337">
        <f t="shared" si="684"/>
        <v>0</v>
      </c>
      <c r="AP634" s="325">
        <f>+D634+W634-AO634</f>
        <v>0</v>
      </c>
      <c r="AQ634" s="360"/>
      <c r="AR634" s="352">
        <f t="shared" si="682"/>
        <v>0</v>
      </c>
    </row>
    <row r="635" spans="1:44">
      <c r="A635" s="308"/>
      <c r="B635" s="309"/>
      <c r="C635" s="327" t="s">
        <v>1036</v>
      </c>
      <c r="D635" s="328">
        <f>SUM(D631:D634)</f>
        <v>889319028.24</v>
      </c>
      <c r="E635" s="328">
        <f>SUM(E631:E634)</f>
        <v>0</v>
      </c>
      <c r="F635" s="328">
        <f t="shared" ref="F635:W635" si="685">SUM(F631:F634)</f>
        <v>0</v>
      </c>
      <c r="G635" s="328">
        <f t="shared" si="685"/>
        <v>0</v>
      </c>
      <c r="H635" s="328">
        <f t="shared" si="685"/>
        <v>0</v>
      </c>
      <c r="I635" s="328">
        <f t="shared" si="685"/>
        <v>0</v>
      </c>
      <c r="J635" s="328">
        <f t="shared" si="685"/>
        <v>0</v>
      </c>
      <c r="K635" s="328">
        <f t="shared" si="685"/>
        <v>0</v>
      </c>
      <c r="L635" s="328">
        <f t="shared" si="685"/>
        <v>0</v>
      </c>
      <c r="M635" s="328">
        <f t="shared" si="685"/>
        <v>0</v>
      </c>
      <c r="N635" s="328">
        <f t="shared" si="685"/>
        <v>0</v>
      </c>
      <c r="O635" s="328">
        <f t="shared" si="685"/>
        <v>0</v>
      </c>
      <c r="P635" s="328">
        <f t="shared" si="685"/>
        <v>0</v>
      </c>
      <c r="Q635" s="328">
        <f t="shared" si="685"/>
        <v>0</v>
      </c>
      <c r="R635" s="328">
        <f t="shared" si="685"/>
        <v>0</v>
      </c>
      <c r="S635" s="328">
        <f t="shared" si="685"/>
        <v>0</v>
      </c>
      <c r="T635" s="328">
        <f t="shared" si="685"/>
        <v>0</v>
      </c>
      <c r="U635" s="328">
        <f t="shared" si="685"/>
        <v>0</v>
      </c>
      <c r="V635" s="328">
        <f t="shared" si="685"/>
        <v>0</v>
      </c>
      <c r="W635" s="338">
        <f t="shared" si="685"/>
        <v>0</v>
      </c>
      <c r="X635" s="328">
        <f t="shared" ref="X635:AP635" si="686">SUM(X631:X634)</f>
        <v>0</v>
      </c>
      <c r="Y635" s="328">
        <f t="shared" si="686"/>
        <v>0</v>
      </c>
      <c r="Z635" s="328">
        <f t="shared" si="686"/>
        <v>0</v>
      </c>
      <c r="AA635" s="328">
        <f t="shared" si="686"/>
        <v>0</v>
      </c>
      <c r="AB635" s="328">
        <f t="shared" si="686"/>
        <v>0</v>
      </c>
      <c r="AC635" s="328">
        <f t="shared" si="686"/>
        <v>0</v>
      </c>
      <c r="AD635" s="328">
        <f t="shared" si="686"/>
        <v>0</v>
      </c>
      <c r="AE635" s="328">
        <f t="shared" si="686"/>
        <v>0</v>
      </c>
      <c r="AF635" s="328">
        <f t="shared" si="686"/>
        <v>0</v>
      </c>
      <c r="AG635" s="328">
        <f t="shared" si="686"/>
        <v>0</v>
      </c>
      <c r="AH635" s="328">
        <f t="shared" si="686"/>
        <v>0</v>
      </c>
      <c r="AI635" s="328">
        <f t="shared" si="686"/>
        <v>0</v>
      </c>
      <c r="AJ635" s="328">
        <f t="shared" si="686"/>
        <v>0</v>
      </c>
      <c r="AK635" s="328">
        <f t="shared" si="686"/>
        <v>0</v>
      </c>
      <c r="AL635" s="328">
        <f t="shared" si="686"/>
        <v>0</v>
      </c>
      <c r="AM635" s="328">
        <f t="shared" si="686"/>
        <v>0</v>
      </c>
      <c r="AN635" s="328">
        <f t="shared" si="686"/>
        <v>0</v>
      </c>
      <c r="AO635" s="338">
        <f t="shared" si="686"/>
        <v>0</v>
      </c>
      <c r="AP635" s="328">
        <f t="shared" si="686"/>
        <v>889319028.24</v>
      </c>
      <c r="AQ635" s="353">
        <f t="shared" ref="AQ635:AR635" si="687">SUM(AQ631:AQ634)</f>
        <v>0</v>
      </c>
      <c r="AR635" s="328">
        <f t="shared" si="687"/>
        <v>889319028.24</v>
      </c>
    </row>
    <row r="636" spans="1:44">
      <c r="A636" s="308"/>
      <c r="B636" s="309"/>
      <c r="C636" s="324" t="s">
        <v>1037</v>
      </c>
      <c r="D636" s="325">
        <v>-247078969</v>
      </c>
      <c r="E636" s="359"/>
      <c r="F636" s="359"/>
      <c r="G636" s="359"/>
      <c r="H636" s="359"/>
      <c r="I636" s="359"/>
      <c r="J636" s="359"/>
      <c r="K636" s="359"/>
      <c r="L636" s="359"/>
      <c r="M636" s="359"/>
      <c r="N636" s="359"/>
      <c r="O636" s="359"/>
      <c r="P636" s="359"/>
      <c r="Q636" s="359"/>
      <c r="R636" s="359"/>
      <c r="S636" s="359"/>
      <c r="T636" s="359"/>
      <c r="U636" s="359"/>
      <c r="V636" s="361">
        <v>-28553000</v>
      </c>
      <c r="W636" s="337">
        <f>SUM(E636:V636)</f>
        <v>-28553000</v>
      </c>
      <c r="X636" s="359"/>
      <c r="Y636" s="359"/>
      <c r="Z636" s="359"/>
      <c r="AA636" s="359"/>
      <c r="AB636" s="359"/>
      <c r="AC636" s="359"/>
      <c r="AD636" s="359"/>
      <c r="AE636" s="359"/>
      <c r="AF636" s="359"/>
      <c r="AG636" s="359"/>
      <c r="AH636" s="359"/>
      <c r="AI636" s="359"/>
      <c r="AJ636" s="359"/>
      <c r="AK636" s="359"/>
      <c r="AL636" s="359"/>
      <c r="AM636" s="359"/>
      <c r="AN636" s="359"/>
      <c r="AO636" s="337">
        <f>SUM(X636:AN636)</f>
        <v>0</v>
      </c>
      <c r="AP636" s="325">
        <f>+D636+W636-AO636</f>
        <v>-275631969</v>
      </c>
      <c r="AQ636" s="360"/>
      <c r="AR636" s="352">
        <f t="shared" ref="AR636:AR637" si="688">+AP636-AQ636</f>
        <v>-275631969</v>
      </c>
    </row>
    <row r="637" spans="1:44">
      <c r="A637" s="308"/>
      <c r="B637" s="309"/>
      <c r="C637" s="324" t="s">
        <v>1038</v>
      </c>
      <c r="D637" s="325">
        <v>-585134059.24</v>
      </c>
      <c r="E637" s="359"/>
      <c r="F637" s="359"/>
      <c r="G637" s="359"/>
      <c r="H637" s="359"/>
      <c r="I637" s="359"/>
      <c r="J637" s="359"/>
      <c r="K637" s="359"/>
      <c r="L637" s="359"/>
      <c r="M637" s="359"/>
      <c r="N637" s="359"/>
      <c r="O637" s="359"/>
      <c r="P637" s="359"/>
      <c r="Q637" s="359"/>
      <c r="R637" s="359"/>
      <c r="S637" s="359"/>
      <c r="T637" s="359"/>
      <c r="U637" s="359"/>
      <c r="V637" s="359"/>
      <c r="W637" s="337">
        <f>SUM(E637:V637)</f>
        <v>0</v>
      </c>
      <c r="X637" s="359"/>
      <c r="Y637" s="359"/>
      <c r="Z637" s="359"/>
      <c r="AA637" s="359"/>
      <c r="AB637" s="359"/>
      <c r="AC637" s="359"/>
      <c r="AD637" s="359"/>
      <c r="AE637" s="359"/>
      <c r="AF637" s="359"/>
      <c r="AG637" s="359"/>
      <c r="AH637" s="359"/>
      <c r="AI637" s="359"/>
      <c r="AJ637" s="359"/>
      <c r="AK637" s="359"/>
      <c r="AL637" s="359"/>
      <c r="AM637" s="359"/>
      <c r="AN637" s="359"/>
      <c r="AO637" s="337">
        <f>SUM(X637:AN637)</f>
        <v>0</v>
      </c>
      <c r="AP637" s="325">
        <f>+D637+W637-AO637</f>
        <v>-585134059.24</v>
      </c>
      <c r="AQ637" s="360"/>
      <c r="AR637" s="352">
        <f t="shared" si="688"/>
        <v>-585134059.24</v>
      </c>
    </row>
    <row r="638" spans="1:44">
      <c r="A638" s="308"/>
      <c r="B638" s="309"/>
      <c r="C638" s="356" t="s">
        <v>1039</v>
      </c>
      <c r="D638" s="328">
        <f>SUM(D636:D637)</f>
        <v>-832213028.24</v>
      </c>
      <c r="E638" s="328">
        <f>SUM(E636:E637)</f>
        <v>0</v>
      </c>
      <c r="F638" s="328">
        <f t="shared" ref="F638:W638" si="689">SUM(F636:F637)</f>
        <v>0</v>
      </c>
      <c r="G638" s="328">
        <f t="shared" si="689"/>
        <v>0</v>
      </c>
      <c r="H638" s="328">
        <f t="shared" si="689"/>
        <v>0</v>
      </c>
      <c r="I638" s="328">
        <f t="shared" si="689"/>
        <v>0</v>
      </c>
      <c r="J638" s="328">
        <f t="shared" si="689"/>
        <v>0</v>
      </c>
      <c r="K638" s="328">
        <f t="shared" si="689"/>
        <v>0</v>
      </c>
      <c r="L638" s="328">
        <f t="shared" si="689"/>
        <v>0</v>
      </c>
      <c r="M638" s="328">
        <f t="shared" si="689"/>
        <v>0</v>
      </c>
      <c r="N638" s="328">
        <f t="shared" si="689"/>
        <v>0</v>
      </c>
      <c r="O638" s="328">
        <f t="shared" si="689"/>
        <v>0</v>
      </c>
      <c r="P638" s="328">
        <f t="shared" si="689"/>
        <v>0</v>
      </c>
      <c r="Q638" s="328">
        <f t="shared" si="689"/>
        <v>0</v>
      </c>
      <c r="R638" s="328">
        <f t="shared" si="689"/>
        <v>0</v>
      </c>
      <c r="S638" s="328">
        <f t="shared" si="689"/>
        <v>0</v>
      </c>
      <c r="T638" s="328">
        <f t="shared" si="689"/>
        <v>0</v>
      </c>
      <c r="U638" s="328">
        <f t="shared" si="689"/>
        <v>0</v>
      </c>
      <c r="V638" s="328">
        <f t="shared" si="689"/>
        <v>-28553000</v>
      </c>
      <c r="W638" s="338">
        <f t="shared" si="689"/>
        <v>-28553000</v>
      </c>
      <c r="X638" s="328">
        <f t="shared" ref="X638:AP638" si="690">SUM(X636:X637)</f>
        <v>0</v>
      </c>
      <c r="Y638" s="328">
        <f t="shared" si="690"/>
        <v>0</v>
      </c>
      <c r="Z638" s="328">
        <f t="shared" si="690"/>
        <v>0</v>
      </c>
      <c r="AA638" s="328">
        <f t="shared" si="690"/>
        <v>0</v>
      </c>
      <c r="AB638" s="328">
        <f t="shared" si="690"/>
        <v>0</v>
      </c>
      <c r="AC638" s="328">
        <f t="shared" si="690"/>
        <v>0</v>
      </c>
      <c r="AD638" s="328">
        <f t="shared" si="690"/>
        <v>0</v>
      </c>
      <c r="AE638" s="328">
        <f t="shared" si="690"/>
        <v>0</v>
      </c>
      <c r="AF638" s="328">
        <f t="shared" si="690"/>
        <v>0</v>
      </c>
      <c r="AG638" s="328">
        <f t="shared" si="690"/>
        <v>0</v>
      </c>
      <c r="AH638" s="328">
        <f t="shared" si="690"/>
        <v>0</v>
      </c>
      <c r="AI638" s="328">
        <f t="shared" si="690"/>
        <v>0</v>
      </c>
      <c r="AJ638" s="328">
        <f t="shared" si="690"/>
        <v>0</v>
      </c>
      <c r="AK638" s="328">
        <f t="shared" si="690"/>
        <v>0</v>
      </c>
      <c r="AL638" s="328">
        <f t="shared" si="690"/>
        <v>0</v>
      </c>
      <c r="AM638" s="328">
        <f t="shared" si="690"/>
        <v>0</v>
      </c>
      <c r="AN638" s="328">
        <f t="shared" si="690"/>
        <v>0</v>
      </c>
      <c r="AO638" s="338">
        <f t="shared" si="690"/>
        <v>0</v>
      </c>
      <c r="AP638" s="328">
        <f t="shared" si="690"/>
        <v>-860766028.24</v>
      </c>
      <c r="AQ638" s="353">
        <f t="shared" ref="AQ638:AR638" si="691">SUM(AQ636:AQ637)</f>
        <v>0</v>
      </c>
      <c r="AR638" s="328">
        <f t="shared" si="691"/>
        <v>-860766028.24</v>
      </c>
    </row>
    <row r="639" spans="1:44">
      <c r="A639" s="308"/>
      <c r="B639" s="309"/>
      <c r="C639" s="357" t="s">
        <v>1040</v>
      </c>
      <c r="D639" s="332">
        <f>+D635+D638</f>
        <v>57106000.0000002</v>
      </c>
      <c r="E639" s="332">
        <f>+E635+E638</f>
        <v>0</v>
      </c>
      <c r="F639" s="332">
        <f t="shared" ref="F639:T639" si="692">+F635+F638</f>
        <v>0</v>
      </c>
      <c r="G639" s="332">
        <f t="shared" si="692"/>
        <v>0</v>
      </c>
      <c r="H639" s="332">
        <f t="shared" si="692"/>
        <v>0</v>
      </c>
      <c r="I639" s="332">
        <f t="shared" si="692"/>
        <v>0</v>
      </c>
      <c r="J639" s="332">
        <f t="shared" si="692"/>
        <v>0</v>
      </c>
      <c r="K639" s="332">
        <f t="shared" si="692"/>
        <v>0</v>
      </c>
      <c r="L639" s="332">
        <f t="shared" si="692"/>
        <v>0</v>
      </c>
      <c r="M639" s="332">
        <f t="shared" si="692"/>
        <v>0</v>
      </c>
      <c r="N639" s="332">
        <f t="shared" si="692"/>
        <v>0</v>
      </c>
      <c r="O639" s="332">
        <f t="shared" si="692"/>
        <v>0</v>
      </c>
      <c r="P639" s="332">
        <f t="shared" si="692"/>
        <v>0</v>
      </c>
      <c r="Q639" s="332">
        <f t="shared" si="692"/>
        <v>0</v>
      </c>
      <c r="R639" s="332">
        <f t="shared" si="692"/>
        <v>0</v>
      </c>
      <c r="S639" s="332">
        <f t="shared" si="692"/>
        <v>0</v>
      </c>
      <c r="T639" s="332">
        <f t="shared" si="692"/>
        <v>0</v>
      </c>
      <c r="U639" s="332"/>
      <c r="V639" s="332">
        <f>+V635+V638</f>
        <v>-28553000</v>
      </c>
      <c r="W639" s="339">
        <f>+W635+W638</f>
        <v>-28553000</v>
      </c>
      <c r="X639" s="332">
        <f>+X635+X638</f>
        <v>0</v>
      </c>
      <c r="Y639" s="332">
        <f t="shared" ref="Y639:AO639" si="693">+Y635+Y638</f>
        <v>0</v>
      </c>
      <c r="Z639" s="332">
        <f t="shared" si="693"/>
        <v>0</v>
      </c>
      <c r="AA639" s="332">
        <f t="shared" si="693"/>
        <v>0</v>
      </c>
      <c r="AB639" s="332">
        <f t="shared" si="693"/>
        <v>0</v>
      </c>
      <c r="AC639" s="332">
        <f t="shared" si="693"/>
        <v>0</v>
      </c>
      <c r="AD639" s="332">
        <f t="shared" si="693"/>
        <v>0</v>
      </c>
      <c r="AE639" s="332">
        <f t="shared" si="693"/>
        <v>0</v>
      </c>
      <c r="AF639" s="332">
        <f t="shared" si="693"/>
        <v>0</v>
      </c>
      <c r="AG639" s="332">
        <f t="shared" si="693"/>
        <v>0</v>
      </c>
      <c r="AH639" s="332">
        <f t="shared" si="693"/>
        <v>0</v>
      </c>
      <c r="AI639" s="332">
        <f t="shared" si="693"/>
        <v>0</v>
      </c>
      <c r="AJ639" s="332">
        <f t="shared" si="693"/>
        <v>0</v>
      </c>
      <c r="AK639" s="332">
        <f t="shared" si="693"/>
        <v>0</v>
      </c>
      <c r="AL639" s="332">
        <f t="shared" si="693"/>
        <v>0</v>
      </c>
      <c r="AM639" s="332">
        <f t="shared" si="693"/>
        <v>0</v>
      </c>
      <c r="AN639" s="332">
        <f t="shared" si="693"/>
        <v>0</v>
      </c>
      <c r="AO639" s="339">
        <f t="shared" si="693"/>
        <v>0</v>
      </c>
      <c r="AP639" s="332">
        <f t="shared" ref="AP639:AR639" si="694">+AP635+AP638</f>
        <v>28553000.0000002</v>
      </c>
      <c r="AQ639" s="355">
        <f t="shared" si="694"/>
        <v>0</v>
      </c>
      <c r="AR639" s="332">
        <f t="shared" si="694"/>
        <v>28553000.0000002</v>
      </c>
    </row>
    <row r="640" spans="4:9">
      <c r="D640" t="s">
        <v>314</v>
      </c>
      <c r="E640" s="358" t="e">
        <f>+E622+E635-'KK LRA-LO'!#REF!</f>
        <v>#REF!</v>
      </c>
      <c r="F640" s="358">
        <f>+F622-Y622</f>
        <v>0</v>
      </c>
      <c r="G640" s="358">
        <f>+G622-Z622</f>
        <v>0</v>
      </c>
      <c r="H640" s="358">
        <f>+H635-(AA622+AB622)</f>
        <v>0</v>
      </c>
      <c r="I640" s="358">
        <f>+I622-Y635</f>
        <v>0</v>
      </c>
    </row>
    <row r="641" spans="1:44">
      <c r="A641" s="308"/>
      <c r="B641" s="309"/>
      <c r="C641" s="310" t="s">
        <v>1049</v>
      </c>
      <c r="D641" s="310" t="s">
        <v>966</v>
      </c>
      <c r="E641" s="311"/>
      <c r="F641" s="311"/>
      <c r="G641" s="311"/>
      <c r="H641" s="311"/>
      <c r="I641" s="311"/>
      <c r="J641" s="311"/>
      <c r="K641" s="311"/>
      <c r="L641" s="311"/>
      <c r="M641" s="311"/>
      <c r="N641" s="311"/>
      <c r="O641" s="311"/>
      <c r="P641" s="311"/>
      <c r="Q641" s="311"/>
      <c r="R641" s="311"/>
      <c r="S641" s="311"/>
      <c r="T641" s="311"/>
      <c r="U641" s="311"/>
      <c r="V641" s="311"/>
      <c r="W641" s="311"/>
      <c r="X641" s="311"/>
      <c r="Y641" s="311"/>
      <c r="Z641" s="311"/>
      <c r="AA641" s="311"/>
      <c r="AB641" s="311"/>
      <c r="AC641" s="311"/>
      <c r="AD641" s="311"/>
      <c r="AE641" s="311"/>
      <c r="AF641" s="340"/>
      <c r="AG641" s="311"/>
      <c r="AH641" s="311"/>
      <c r="AI641" s="311"/>
      <c r="AJ641" s="311"/>
      <c r="AK641" s="311"/>
      <c r="AL641" s="311"/>
      <c r="AM641" s="311"/>
      <c r="AN641" s="311"/>
      <c r="AO641" s="311"/>
      <c r="AP641" s="311"/>
      <c r="AQ641" s="343"/>
      <c r="AR641" s="311"/>
    </row>
    <row r="642" spans="1:44">
      <c r="A642" s="308"/>
      <c r="B642" s="309"/>
      <c r="C642" s="312" t="s">
        <v>967</v>
      </c>
      <c r="D642" s="313" t="s">
        <v>968</v>
      </c>
      <c r="E642" s="314" t="s">
        <v>969</v>
      </c>
      <c r="F642" s="315"/>
      <c r="G642" s="315"/>
      <c r="H642" s="315"/>
      <c r="I642" s="315"/>
      <c r="J642" s="315"/>
      <c r="K642" s="315"/>
      <c r="L642" s="315"/>
      <c r="M642" s="315"/>
      <c r="N642" s="315"/>
      <c r="O642" s="315"/>
      <c r="P642" s="315"/>
      <c r="Q642" s="315"/>
      <c r="R642" s="315"/>
      <c r="S642" s="315"/>
      <c r="T642" s="315"/>
      <c r="U642" s="315"/>
      <c r="V642" s="315"/>
      <c r="W642" s="333"/>
      <c r="X642" s="334" t="s">
        <v>970</v>
      </c>
      <c r="Y642" s="341"/>
      <c r="Z642" s="341"/>
      <c r="AA642" s="341"/>
      <c r="AB642" s="341"/>
      <c r="AC642" s="341"/>
      <c r="AD642" s="341"/>
      <c r="AE642" s="341"/>
      <c r="AF642" s="341"/>
      <c r="AG642" s="341"/>
      <c r="AH642" s="341"/>
      <c r="AI642" s="341"/>
      <c r="AJ642" s="341"/>
      <c r="AK642" s="341"/>
      <c r="AL642" s="341"/>
      <c r="AM642" s="341"/>
      <c r="AN642" s="341"/>
      <c r="AO642" s="344"/>
      <c r="AP642" s="345" t="s">
        <v>971</v>
      </c>
      <c r="AQ642" s="346" t="s">
        <v>972</v>
      </c>
      <c r="AR642" s="346" t="s">
        <v>314</v>
      </c>
    </row>
    <row r="643" ht="103.5" spans="1:44">
      <c r="A643" s="316"/>
      <c r="B643" s="317"/>
      <c r="C643" s="318"/>
      <c r="D643" s="319"/>
      <c r="E643" s="312" t="s">
        <v>974</v>
      </c>
      <c r="F643" s="312" t="s">
        <v>975</v>
      </c>
      <c r="G643" s="312" t="s">
        <v>976</v>
      </c>
      <c r="H643" s="312" t="s">
        <v>977</v>
      </c>
      <c r="I643" s="312" t="s">
        <v>978</v>
      </c>
      <c r="J643" s="312" t="s">
        <v>979</v>
      </c>
      <c r="K643" s="312" t="s">
        <v>980</v>
      </c>
      <c r="L643" s="312" t="s">
        <v>981</v>
      </c>
      <c r="M643" s="312" t="s">
        <v>982</v>
      </c>
      <c r="N643" s="312" t="s">
        <v>983</v>
      </c>
      <c r="O643" s="312" t="s">
        <v>984</v>
      </c>
      <c r="P643" s="312" t="s">
        <v>985</v>
      </c>
      <c r="Q643" s="312" t="s">
        <v>986</v>
      </c>
      <c r="R643" s="312" t="s">
        <v>987</v>
      </c>
      <c r="S643" s="312" t="s">
        <v>988</v>
      </c>
      <c r="T643" s="312" t="s">
        <v>989</v>
      </c>
      <c r="U643" s="312" t="s">
        <v>990</v>
      </c>
      <c r="V643" s="312" t="s">
        <v>991</v>
      </c>
      <c r="W643" s="335" t="s">
        <v>992</v>
      </c>
      <c r="X643" s="312" t="s">
        <v>993</v>
      </c>
      <c r="Y643" s="312" t="s">
        <v>994</v>
      </c>
      <c r="Z643" s="312" t="s">
        <v>995</v>
      </c>
      <c r="AA643" s="312" t="s">
        <v>996</v>
      </c>
      <c r="AB643" s="312" t="s">
        <v>997</v>
      </c>
      <c r="AC643" s="312" t="s">
        <v>998</v>
      </c>
      <c r="AD643" s="312" t="s">
        <v>999</v>
      </c>
      <c r="AE643" s="312" t="s">
        <v>1000</v>
      </c>
      <c r="AF643" s="342" t="s">
        <v>1001</v>
      </c>
      <c r="AG643" s="312" t="s">
        <v>1002</v>
      </c>
      <c r="AH643" s="312" t="s">
        <v>1003</v>
      </c>
      <c r="AI643" s="312" t="s">
        <v>1004</v>
      </c>
      <c r="AJ643" s="312" t="s">
        <v>1005</v>
      </c>
      <c r="AK643" s="312" t="s">
        <v>1006</v>
      </c>
      <c r="AL643" s="312" t="s">
        <v>1007</v>
      </c>
      <c r="AM643" s="312" t="s">
        <v>989</v>
      </c>
      <c r="AN643" s="312" t="s">
        <v>990</v>
      </c>
      <c r="AO643" s="335" t="s">
        <v>1008</v>
      </c>
      <c r="AP643" s="347"/>
      <c r="AQ643" s="348"/>
      <c r="AR643" s="348"/>
    </row>
    <row r="644" spans="1:44">
      <c r="A644" s="308"/>
      <c r="B644" s="309"/>
      <c r="C644" s="320" t="s">
        <v>1009</v>
      </c>
      <c r="D644" s="321"/>
      <c r="E644" s="321"/>
      <c r="F644" s="321"/>
      <c r="G644" s="321"/>
      <c r="H644" s="321"/>
      <c r="I644" s="321"/>
      <c r="J644" s="321"/>
      <c r="K644" s="321"/>
      <c r="L644" s="321"/>
      <c r="M644" s="321"/>
      <c r="N644" s="321"/>
      <c r="O644" s="321"/>
      <c r="P644" s="321"/>
      <c r="Q644" s="321"/>
      <c r="R644" s="321"/>
      <c r="S644" s="321"/>
      <c r="T644" s="321"/>
      <c r="U644" s="321"/>
      <c r="V644" s="321"/>
      <c r="W644" s="321"/>
      <c r="X644" s="321"/>
      <c r="Y644" s="321"/>
      <c r="Z644" s="321"/>
      <c r="AA644" s="321"/>
      <c r="AB644" s="321"/>
      <c r="AC644" s="321"/>
      <c r="AD644" s="321"/>
      <c r="AE644" s="321"/>
      <c r="AF644" s="321"/>
      <c r="AG644" s="321"/>
      <c r="AH644" s="321"/>
      <c r="AI644" s="321"/>
      <c r="AJ644" s="321"/>
      <c r="AK644" s="321"/>
      <c r="AL644" s="321"/>
      <c r="AM644" s="321"/>
      <c r="AN644" s="321"/>
      <c r="AO644" s="321"/>
      <c r="AP644" s="321"/>
      <c r="AQ644" s="321"/>
      <c r="AR644" s="349"/>
    </row>
    <row r="645" spans="1:44">
      <c r="A645" s="308"/>
      <c r="B645" s="309"/>
      <c r="C645" s="322" t="s">
        <v>756</v>
      </c>
      <c r="D645" s="323"/>
      <c r="E645" s="323">
        <f>SUM(E646)</f>
        <v>0</v>
      </c>
      <c r="F645" s="323">
        <f t="shared" ref="F645:X645" si="695">SUM(F646)</f>
        <v>0</v>
      </c>
      <c r="G645" s="323">
        <f t="shared" si="695"/>
        <v>0</v>
      </c>
      <c r="H645" s="323">
        <f t="shared" si="695"/>
        <v>0</v>
      </c>
      <c r="I645" s="323">
        <f t="shared" si="695"/>
        <v>0</v>
      </c>
      <c r="J645" s="323">
        <f t="shared" si="695"/>
        <v>0</v>
      </c>
      <c r="K645" s="323">
        <f t="shared" si="695"/>
        <v>0</v>
      </c>
      <c r="L645" s="323">
        <f t="shared" si="695"/>
        <v>0</v>
      </c>
      <c r="M645" s="323">
        <f t="shared" si="695"/>
        <v>0</v>
      </c>
      <c r="N645" s="323">
        <f t="shared" si="695"/>
        <v>0</v>
      </c>
      <c r="O645" s="323">
        <f t="shared" si="695"/>
        <v>0</v>
      </c>
      <c r="P645" s="323">
        <f t="shared" si="695"/>
        <v>0</v>
      </c>
      <c r="Q645" s="323">
        <f t="shared" si="695"/>
        <v>0</v>
      </c>
      <c r="R645" s="323">
        <f t="shared" si="695"/>
        <v>0</v>
      </c>
      <c r="S645" s="323">
        <f t="shared" si="695"/>
        <v>0</v>
      </c>
      <c r="T645" s="323">
        <f t="shared" si="695"/>
        <v>0</v>
      </c>
      <c r="U645" s="323">
        <f t="shared" si="695"/>
        <v>0</v>
      </c>
      <c r="V645" s="323">
        <f t="shared" si="695"/>
        <v>0</v>
      </c>
      <c r="W645" s="336">
        <f t="shared" si="695"/>
        <v>0</v>
      </c>
      <c r="X645" s="323">
        <f t="shared" si="695"/>
        <v>0</v>
      </c>
      <c r="Y645" s="323">
        <f t="shared" ref="Y645:AP645" si="696">SUM(Y646)</f>
        <v>0</v>
      </c>
      <c r="Z645" s="323">
        <f t="shared" si="696"/>
        <v>0</v>
      </c>
      <c r="AA645" s="323">
        <f t="shared" si="696"/>
        <v>0</v>
      </c>
      <c r="AB645" s="323">
        <f t="shared" si="696"/>
        <v>0</v>
      </c>
      <c r="AC645" s="323">
        <f t="shared" si="696"/>
        <v>0</v>
      </c>
      <c r="AD645" s="323">
        <f t="shared" si="696"/>
        <v>0</v>
      </c>
      <c r="AE645" s="323">
        <f t="shared" si="696"/>
        <v>0</v>
      </c>
      <c r="AF645" s="323">
        <f t="shared" si="696"/>
        <v>0</v>
      </c>
      <c r="AG645" s="323">
        <f t="shared" si="696"/>
        <v>0</v>
      </c>
      <c r="AH645" s="323">
        <f t="shared" si="696"/>
        <v>0</v>
      </c>
      <c r="AI645" s="323">
        <f t="shared" si="696"/>
        <v>0</v>
      </c>
      <c r="AJ645" s="323">
        <f t="shared" si="696"/>
        <v>0</v>
      </c>
      <c r="AK645" s="323">
        <f t="shared" si="696"/>
        <v>0</v>
      </c>
      <c r="AL645" s="323">
        <f t="shared" si="696"/>
        <v>0</v>
      </c>
      <c r="AM645" s="323">
        <f t="shared" si="696"/>
        <v>0</v>
      </c>
      <c r="AN645" s="323">
        <f t="shared" si="696"/>
        <v>0</v>
      </c>
      <c r="AO645" s="336">
        <f t="shared" si="696"/>
        <v>0</v>
      </c>
      <c r="AP645" s="323">
        <f t="shared" si="696"/>
        <v>0</v>
      </c>
      <c r="AQ645" s="350">
        <f t="shared" ref="AQ645:AR645" si="697">SUM(AQ646)</f>
        <v>0</v>
      </c>
      <c r="AR645" s="351">
        <f t="shared" si="697"/>
        <v>0</v>
      </c>
    </row>
    <row r="646" spans="1:44">
      <c r="A646" s="308"/>
      <c r="B646" s="309"/>
      <c r="C646" s="324" t="s">
        <v>759</v>
      </c>
      <c r="D646" s="325"/>
      <c r="E646" s="359"/>
      <c r="F646" s="359"/>
      <c r="G646" s="359"/>
      <c r="H646" s="359"/>
      <c r="I646" s="359"/>
      <c r="J646" s="359"/>
      <c r="K646" s="359"/>
      <c r="L646" s="359"/>
      <c r="M646" s="359"/>
      <c r="N646" s="359"/>
      <c r="O646" s="359"/>
      <c r="P646" s="359"/>
      <c r="Q646" s="359"/>
      <c r="R646" s="359"/>
      <c r="S646" s="359"/>
      <c r="T646" s="359"/>
      <c r="U646" s="359"/>
      <c r="V646" s="359"/>
      <c r="W646" s="337">
        <f>SUM(E646:V646)</f>
        <v>0</v>
      </c>
      <c r="X646" s="359"/>
      <c r="Y646" s="359"/>
      <c r="Z646" s="359"/>
      <c r="AA646" s="359"/>
      <c r="AB646" s="359"/>
      <c r="AC646" s="359"/>
      <c r="AD646" s="359"/>
      <c r="AE646" s="359"/>
      <c r="AF646" s="359"/>
      <c r="AG646" s="359"/>
      <c r="AH646" s="359"/>
      <c r="AI646" s="359"/>
      <c r="AJ646" s="359"/>
      <c r="AK646" s="359"/>
      <c r="AL646" s="359"/>
      <c r="AM646" s="359"/>
      <c r="AN646" s="359"/>
      <c r="AO646" s="337">
        <f>SUM(X646:AN646)</f>
        <v>0</v>
      </c>
      <c r="AP646" s="325">
        <f>+D646+W646-AO646</f>
        <v>0</v>
      </c>
      <c r="AQ646" s="360"/>
      <c r="AR646" s="352">
        <f>+AP646-AQ646</f>
        <v>0</v>
      </c>
    </row>
    <row r="647" spans="1:44">
      <c r="A647" s="308"/>
      <c r="B647" s="309"/>
      <c r="C647" s="322" t="s">
        <v>762</v>
      </c>
      <c r="D647" s="323"/>
      <c r="E647" s="323">
        <f>SUM(E648:E668)</f>
        <v>0</v>
      </c>
      <c r="F647" s="323">
        <f t="shared" ref="F647:X647" si="698">SUM(F648:F668)</f>
        <v>0</v>
      </c>
      <c r="G647" s="323">
        <f t="shared" si="698"/>
        <v>0</v>
      </c>
      <c r="H647" s="323">
        <f t="shared" si="698"/>
        <v>0</v>
      </c>
      <c r="I647" s="323">
        <f t="shared" si="698"/>
        <v>0</v>
      </c>
      <c r="J647" s="323">
        <f t="shared" si="698"/>
        <v>0</v>
      </c>
      <c r="K647" s="323">
        <f t="shared" si="698"/>
        <v>0</v>
      </c>
      <c r="L647" s="323">
        <f t="shared" si="698"/>
        <v>0</v>
      </c>
      <c r="M647" s="323">
        <f t="shared" si="698"/>
        <v>0</v>
      </c>
      <c r="N647" s="323">
        <f t="shared" si="698"/>
        <v>0</v>
      </c>
      <c r="O647" s="323">
        <f t="shared" si="698"/>
        <v>0</v>
      </c>
      <c r="P647" s="323">
        <f t="shared" si="698"/>
        <v>0</v>
      </c>
      <c r="Q647" s="323">
        <f t="shared" si="698"/>
        <v>0</v>
      </c>
      <c r="R647" s="323">
        <f t="shared" si="698"/>
        <v>0</v>
      </c>
      <c r="S647" s="323">
        <f t="shared" si="698"/>
        <v>0</v>
      </c>
      <c r="T647" s="323">
        <f t="shared" si="698"/>
        <v>0</v>
      </c>
      <c r="U647" s="323">
        <f t="shared" si="698"/>
        <v>0</v>
      </c>
      <c r="V647" s="323">
        <f t="shared" si="698"/>
        <v>0</v>
      </c>
      <c r="W647" s="336">
        <f t="shared" si="698"/>
        <v>0</v>
      </c>
      <c r="X647" s="323">
        <f t="shared" si="698"/>
        <v>0</v>
      </c>
      <c r="Y647" s="323">
        <f t="shared" ref="Y647:AO647" si="699">SUM(Y648:Y668)</f>
        <v>0</v>
      </c>
      <c r="Z647" s="323">
        <f t="shared" si="699"/>
        <v>0</v>
      </c>
      <c r="AA647" s="323">
        <f t="shared" si="699"/>
        <v>0</v>
      </c>
      <c r="AB647" s="323">
        <f t="shared" si="699"/>
        <v>0</v>
      </c>
      <c r="AC647" s="323">
        <f t="shared" si="699"/>
        <v>0</v>
      </c>
      <c r="AD647" s="323">
        <f t="shared" si="699"/>
        <v>0</v>
      </c>
      <c r="AE647" s="323">
        <f t="shared" si="699"/>
        <v>0</v>
      </c>
      <c r="AF647" s="323">
        <f t="shared" si="699"/>
        <v>0</v>
      </c>
      <c r="AG647" s="323">
        <f t="shared" si="699"/>
        <v>0</v>
      </c>
      <c r="AH647" s="323">
        <f t="shared" si="699"/>
        <v>0</v>
      </c>
      <c r="AI647" s="323">
        <f t="shared" si="699"/>
        <v>0</v>
      </c>
      <c r="AJ647" s="323">
        <f t="shared" si="699"/>
        <v>0</v>
      </c>
      <c r="AK647" s="323">
        <f t="shared" si="699"/>
        <v>0</v>
      </c>
      <c r="AL647" s="323">
        <f t="shared" si="699"/>
        <v>0</v>
      </c>
      <c r="AM647" s="323">
        <f t="shared" si="699"/>
        <v>0</v>
      </c>
      <c r="AN647" s="323">
        <f t="shared" si="699"/>
        <v>0</v>
      </c>
      <c r="AO647" s="336">
        <f t="shared" si="699"/>
        <v>0</v>
      </c>
      <c r="AP647" s="323">
        <f t="shared" ref="AP647:AR647" si="700">SUM(AP648:AP668)</f>
        <v>0</v>
      </c>
      <c r="AQ647" s="350">
        <f t="shared" si="700"/>
        <v>0</v>
      </c>
      <c r="AR647" s="351">
        <f t="shared" si="700"/>
        <v>0</v>
      </c>
    </row>
    <row r="648" spans="1:44">
      <c r="A648" s="308"/>
      <c r="B648" s="309"/>
      <c r="C648" s="324" t="s">
        <v>766</v>
      </c>
      <c r="D648" s="325"/>
      <c r="E648" s="359"/>
      <c r="F648" s="359"/>
      <c r="G648" s="359"/>
      <c r="H648" s="359"/>
      <c r="I648" s="359"/>
      <c r="J648" s="359"/>
      <c r="K648" s="359"/>
      <c r="L648" s="359"/>
      <c r="M648" s="359"/>
      <c r="N648" s="359"/>
      <c r="O648" s="359"/>
      <c r="P648" s="359"/>
      <c r="Q648" s="359"/>
      <c r="R648" s="359"/>
      <c r="S648" s="359"/>
      <c r="T648" s="359"/>
      <c r="U648" s="359"/>
      <c r="V648" s="359"/>
      <c r="W648" s="337">
        <f>SUM(E648:V648)</f>
        <v>0</v>
      </c>
      <c r="X648" s="359"/>
      <c r="Y648" s="359"/>
      <c r="Z648" s="359"/>
      <c r="AA648" s="359"/>
      <c r="AB648" s="359"/>
      <c r="AC648" s="359"/>
      <c r="AD648" s="359"/>
      <c r="AE648" s="359"/>
      <c r="AF648" s="359"/>
      <c r="AG648" s="359"/>
      <c r="AH648" s="359"/>
      <c r="AI648" s="359"/>
      <c r="AJ648" s="359"/>
      <c r="AK648" s="359"/>
      <c r="AL648" s="359"/>
      <c r="AM648" s="359"/>
      <c r="AN648" s="359"/>
      <c r="AO648" s="337">
        <f>SUM(X648:AN648)</f>
        <v>0</v>
      </c>
      <c r="AP648" s="325">
        <f t="shared" ref="AP648:AP668" si="701">+D648+W648-AO648</f>
        <v>0</v>
      </c>
      <c r="AQ648" s="360"/>
      <c r="AR648" s="352">
        <f t="shared" ref="AR648:AR668" si="702">+AP648-AQ648</f>
        <v>0</v>
      </c>
    </row>
    <row r="649" spans="1:44">
      <c r="A649" s="308"/>
      <c r="B649" s="309"/>
      <c r="C649" s="324" t="s">
        <v>770</v>
      </c>
      <c r="D649" s="325"/>
      <c r="E649" s="359"/>
      <c r="F649" s="359"/>
      <c r="G649" s="359"/>
      <c r="H649" s="359"/>
      <c r="I649" s="359"/>
      <c r="J649" s="359"/>
      <c r="K649" s="359"/>
      <c r="L649" s="359"/>
      <c r="M649" s="359"/>
      <c r="N649" s="359"/>
      <c r="O649" s="359"/>
      <c r="P649" s="359"/>
      <c r="Q649" s="359"/>
      <c r="R649" s="359"/>
      <c r="S649" s="359"/>
      <c r="T649" s="359"/>
      <c r="U649" s="359"/>
      <c r="V649" s="359"/>
      <c r="W649" s="337">
        <f t="shared" ref="W649:W668" si="703">SUM(E649:V649)</f>
        <v>0</v>
      </c>
      <c r="X649" s="359"/>
      <c r="Y649" s="359"/>
      <c r="Z649" s="359"/>
      <c r="AA649" s="359"/>
      <c r="AB649" s="359"/>
      <c r="AC649" s="359"/>
      <c r="AD649" s="359"/>
      <c r="AE649" s="359"/>
      <c r="AF649" s="359"/>
      <c r="AG649" s="359"/>
      <c r="AH649" s="359"/>
      <c r="AI649" s="359"/>
      <c r="AJ649" s="359"/>
      <c r="AK649" s="359"/>
      <c r="AL649" s="359"/>
      <c r="AM649" s="359"/>
      <c r="AN649" s="359"/>
      <c r="AO649" s="337">
        <f t="shared" ref="AO649:AO668" si="704">SUM(X649:AN649)</f>
        <v>0</v>
      </c>
      <c r="AP649" s="325">
        <f t="shared" si="701"/>
        <v>0</v>
      </c>
      <c r="AQ649" s="360"/>
      <c r="AR649" s="352">
        <f t="shared" si="702"/>
        <v>0</v>
      </c>
    </row>
    <row r="650" spans="1:44">
      <c r="A650" s="308"/>
      <c r="B650" s="309"/>
      <c r="C650" s="324" t="s">
        <v>774</v>
      </c>
      <c r="D650" s="325"/>
      <c r="E650" s="359"/>
      <c r="F650" s="359"/>
      <c r="G650" s="359"/>
      <c r="H650" s="359"/>
      <c r="I650" s="359"/>
      <c r="J650" s="359"/>
      <c r="K650" s="359"/>
      <c r="L650" s="359"/>
      <c r="M650" s="359"/>
      <c r="N650" s="359"/>
      <c r="O650" s="359"/>
      <c r="P650" s="359"/>
      <c r="Q650" s="359"/>
      <c r="R650" s="359"/>
      <c r="S650" s="359"/>
      <c r="T650" s="359"/>
      <c r="U650" s="359"/>
      <c r="V650" s="359"/>
      <c r="W650" s="337">
        <f t="shared" si="703"/>
        <v>0</v>
      </c>
      <c r="X650" s="359"/>
      <c r="Y650" s="359"/>
      <c r="Z650" s="359"/>
      <c r="AA650" s="359"/>
      <c r="AB650" s="359"/>
      <c r="AC650" s="359"/>
      <c r="AD650" s="359"/>
      <c r="AE650" s="359"/>
      <c r="AF650" s="359"/>
      <c r="AG650" s="359"/>
      <c r="AH650" s="359"/>
      <c r="AI650" s="359"/>
      <c r="AJ650" s="359"/>
      <c r="AK650" s="359"/>
      <c r="AL650" s="359"/>
      <c r="AM650" s="359"/>
      <c r="AN650" s="359"/>
      <c r="AO650" s="337">
        <f t="shared" si="704"/>
        <v>0</v>
      </c>
      <c r="AP650" s="325">
        <f t="shared" si="701"/>
        <v>0</v>
      </c>
      <c r="AQ650" s="360"/>
      <c r="AR650" s="352">
        <f t="shared" si="702"/>
        <v>0</v>
      </c>
    </row>
    <row r="651" spans="1:44">
      <c r="A651" s="308"/>
      <c r="B651" s="309"/>
      <c r="C651" s="324" t="s">
        <v>778</v>
      </c>
      <c r="D651" s="325"/>
      <c r="E651" s="359"/>
      <c r="F651" s="359"/>
      <c r="G651" s="359"/>
      <c r="H651" s="359"/>
      <c r="I651" s="359"/>
      <c r="J651" s="359"/>
      <c r="K651" s="359"/>
      <c r="L651" s="359"/>
      <c r="M651" s="359"/>
      <c r="N651" s="359"/>
      <c r="O651" s="359"/>
      <c r="P651" s="359"/>
      <c r="Q651" s="359"/>
      <c r="R651" s="359"/>
      <c r="S651" s="359"/>
      <c r="T651" s="359"/>
      <c r="U651" s="359"/>
      <c r="V651" s="359"/>
      <c r="W651" s="337">
        <f t="shared" si="703"/>
        <v>0</v>
      </c>
      <c r="X651" s="359"/>
      <c r="Y651" s="359"/>
      <c r="Z651" s="359"/>
      <c r="AA651" s="359"/>
      <c r="AB651" s="359"/>
      <c r="AC651" s="359"/>
      <c r="AD651" s="359"/>
      <c r="AE651" s="359"/>
      <c r="AF651" s="359"/>
      <c r="AG651" s="359"/>
      <c r="AH651" s="359"/>
      <c r="AI651" s="359"/>
      <c r="AJ651" s="359"/>
      <c r="AK651" s="359"/>
      <c r="AL651" s="359"/>
      <c r="AM651" s="359"/>
      <c r="AN651" s="359"/>
      <c r="AO651" s="337">
        <f t="shared" si="704"/>
        <v>0</v>
      </c>
      <c r="AP651" s="325">
        <f t="shared" si="701"/>
        <v>0</v>
      </c>
      <c r="AQ651" s="360"/>
      <c r="AR651" s="352">
        <f t="shared" si="702"/>
        <v>0</v>
      </c>
    </row>
    <row r="652" spans="1:44">
      <c r="A652" s="308"/>
      <c r="B652" s="309"/>
      <c r="C652" s="324" t="s">
        <v>782</v>
      </c>
      <c r="D652" s="325"/>
      <c r="E652" s="359"/>
      <c r="F652" s="359"/>
      <c r="G652" s="359"/>
      <c r="H652" s="359"/>
      <c r="I652" s="359"/>
      <c r="J652" s="359"/>
      <c r="K652" s="359"/>
      <c r="L652" s="359"/>
      <c r="M652" s="359"/>
      <c r="N652" s="359"/>
      <c r="O652" s="359"/>
      <c r="P652" s="359"/>
      <c r="Q652" s="359"/>
      <c r="R652" s="359"/>
      <c r="S652" s="359"/>
      <c r="T652" s="359"/>
      <c r="U652" s="359"/>
      <c r="V652" s="359"/>
      <c r="W652" s="337">
        <f t="shared" si="703"/>
        <v>0</v>
      </c>
      <c r="X652" s="359"/>
      <c r="Y652" s="359"/>
      <c r="Z652" s="359"/>
      <c r="AA652" s="359"/>
      <c r="AB652" s="359"/>
      <c r="AC652" s="359"/>
      <c r="AD652" s="359"/>
      <c r="AE652" s="359"/>
      <c r="AF652" s="359"/>
      <c r="AG652" s="359"/>
      <c r="AH652" s="359"/>
      <c r="AI652" s="359"/>
      <c r="AJ652" s="359"/>
      <c r="AK652" s="359"/>
      <c r="AL652" s="359"/>
      <c r="AM652" s="359"/>
      <c r="AN652" s="359"/>
      <c r="AO652" s="337">
        <f t="shared" si="704"/>
        <v>0</v>
      </c>
      <c r="AP652" s="325">
        <f t="shared" si="701"/>
        <v>0</v>
      </c>
      <c r="AQ652" s="360"/>
      <c r="AR652" s="352">
        <f t="shared" si="702"/>
        <v>0</v>
      </c>
    </row>
    <row r="653" spans="1:44">
      <c r="A653" s="308"/>
      <c r="B653" s="309"/>
      <c r="C653" s="324" t="s">
        <v>786</v>
      </c>
      <c r="D653" s="325"/>
      <c r="E653" s="359"/>
      <c r="F653" s="359"/>
      <c r="G653" s="359"/>
      <c r="H653" s="359"/>
      <c r="I653" s="359"/>
      <c r="J653" s="359"/>
      <c r="K653" s="359"/>
      <c r="L653" s="359"/>
      <c r="M653" s="359"/>
      <c r="N653" s="359"/>
      <c r="O653" s="359"/>
      <c r="P653" s="359"/>
      <c r="Q653" s="359"/>
      <c r="R653" s="359"/>
      <c r="S653" s="359"/>
      <c r="T653" s="359"/>
      <c r="U653" s="359"/>
      <c r="V653" s="359"/>
      <c r="W653" s="337">
        <f t="shared" si="703"/>
        <v>0</v>
      </c>
      <c r="X653" s="359"/>
      <c r="Y653" s="359"/>
      <c r="Z653" s="359"/>
      <c r="AA653" s="359"/>
      <c r="AB653" s="359"/>
      <c r="AC653" s="359"/>
      <c r="AD653" s="359"/>
      <c r="AE653" s="359"/>
      <c r="AF653" s="359"/>
      <c r="AG653" s="359"/>
      <c r="AH653" s="359"/>
      <c r="AI653" s="359"/>
      <c r="AJ653" s="359"/>
      <c r="AK653" s="359"/>
      <c r="AL653" s="359"/>
      <c r="AM653" s="359"/>
      <c r="AN653" s="359"/>
      <c r="AO653" s="337">
        <f t="shared" si="704"/>
        <v>0</v>
      </c>
      <c r="AP653" s="325">
        <f t="shared" si="701"/>
        <v>0</v>
      </c>
      <c r="AQ653" s="360"/>
      <c r="AR653" s="352">
        <f t="shared" si="702"/>
        <v>0</v>
      </c>
    </row>
    <row r="654" spans="1:44">
      <c r="A654" s="308"/>
      <c r="B654" s="309"/>
      <c r="C654" s="324" t="s">
        <v>790</v>
      </c>
      <c r="D654" s="325"/>
      <c r="E654" s="359"/>
      <c r="F654" s="359"/>
      <c r="G654" s="359"/>
      <c r="H654" s="359"/>
      <c r="I654" s="359"/>
      <c r="J654" s="359"/>
      <c r="K654" s="359"/>
      <c r="L654" s="359"/>
      <c r="M654" s="359"/>
      <c r="N654" s="359"/>
      <c r="O654" s="359"/>
      <c r="P654" s="359"/>
      <c r="Q654" s="359"/>
      <c r="R654" s="359"/>
      <c r="S654" s="359"/>
      <c r="T654" s="359"/>
      <c r="U654" s="359"/>
      <c r="V654" s="359"/>
      <c r="W654" s="337">
        <f t="shared" si="703"/>
        <v>0</v>
      </c>
      <c r="X654" s="359"/>
      <c r="Y654" s="359"/>
      <c r="Z654" s="359"/>
      <c r="AA654" s="359"/>
      <c r="AB654" s="359"/>
      <c r="AC654" s="359"/>
      <c r="AD654" s="359"/>
      <c r="AE654" s="359"/>
      <c r="AF654" s="359"/>
      <c r="AG654" s="359"/>
      <c r="AH654" s="359"/>
      <c r="AI654" s="359"/>
      <c r="AJ654" s="359"/>
      <c r="AK654" s="359"/>
      <c r="AL654" s="359"/>
      <c r="AM654" s="359"/>
      <c r="AN654" s="359"/>
      <c r="AO654" s="337">
        <f t="shared" si="704"/>
        <v>0</v>
      </c>
      <c r="AP654" s="325">
        <f t="shared" si="701"/>
        <v>0</v>
      </c>
      <c r="AQ654" s="360"/>
      <c r="AR654" s="352">
        <f t="shared" si="702"/>
        <v>0</v>
      </c>
    </row>
    <row r="655" spans="1:44">
      <c r="A655" s="308"/>
      <c r="B655" s="309"/>
      <c r="C655" s="324" t="s">
        <v>794</v>
      </c>
      <c r="D655" s="325"/>
      <c r="E655" s="359"/>
      <c r="F655" s="359"/>
      <c r="G655" s="359"/>
      <c r="H655" s="359"/>
      <c r="I655" s="359"/>
      <c r="J655" s="359"/>
      <c r="K655" s="359"/>
      <c r="L655" s="359"/>
      <c r="M655" s="359"/>
      <c r="N655" s="359"/>
      <c r="O655" s="359"/>
      <c r="P655" s="359"/>
      <c r="Q655" s="359"/>
      <c r="R655" s="359"/>
      <c r="S655" s="359"/>
      <c r="T655" s="359"/>
      <c r="U655" s="359"/>
      <c r="V655" s="359"/>
      <c r="W655" s="337">
        <f t="shared" si="703"/>
        <v>0</v>
      </c>
      <c r="X655" s="359"/>
      <c r="Y655" s="359"/>
      <c r="Z655" s="359"/>
      <c r="AA655" s="359"/>
      <c r="AB655" s="359"/>
      <c r="AC655" s="359"/>
      <c r="AD655" s="359"/>
      <c r="AE655" s="359"/>
      <c r="AF655" s="359"/>
      <c r="AG655" s="359"/>
      <c r="AH655" s="359"/>
      <c r="AI655" s="359"/>
      <c r="AJ655" s="359"/>
      <c r="AK655" s="359"/>
      <c r="AL655" s="359"/>
      <c r="AM655" s="359"/>
      <c r="AN655" s="359"/>
      <c r="AO655" s="337">
        <f t="shared" si="704"/>
        <v>0</v>
      </c>
      <c r="AP655" s="325">
        <f t="shared" si="701"/>
        <v>0</v>
      </c>
      <c r="AQ655" s="360"/>
      <c r="AR655" s="352">
        <f t="shared" si="702"/>
        <v>0</v>
      </c>
    </row>
    <row r="656" spans="1:44">
      <c r="A656" s="308"/>
      <c r="B656" s="309"/>
      <c r="C656" s="324" t="s">
        <v>1011</v>
      </c>
      <c r="D656" s="325"/>
      <c r="E656" s="359"/>
      <c r="F656" s="359"/>
      <c r="G656" s="359"/>
      <c r="H656" s="359"/>
      <c r="I656" s="359"/>
      <c r="J656" s="359"/>
      <c r="K656" s="359"/>
      <c r="L656" s="359"/>
      <c r="M656" s="359"/>
      <c r="N656" s="359"/>
      <c r="O656" s="359"/>
      <c r="P656" s="359"/>
      <c r="Q656" s="359"/>
      <c r="R656" s="359"/>
      <c r="S656" s="359"/>
      <c r="T656" s="359"/>
      <c r="U656" s="359"/>
      <c r="V656" s="359"/>
      <c r="W656" s="337">
        <f t="shared" si="703"/>
        <v>0</v>
      </c>
      <c r="X656" s="359"/>
      <c r="Y656" s="359"/>
      <c r="Z656" s="359"/>
      <c r="AA656" s="359"/>
      <c r="AB656" s="359"/>
      <c r="AC656" s="359"/>
      <c r="AD656" s="359"/>
      <c r="AE656" s="359"/>
      <c r="AF656" s="359"/>
      <c r="AG656" s="359"/>
      <c r="AH656" s="359"/>
      <c r="AI656" s="359"/>
      <c r="AJ656" s="359"/>
      <c r="AK656" s="359"/>
      <c r="AL656" s="359"/>
      <c r="AM656" s="359"/>
      <c r="AN656" s="359"/>
      <c r="AO656" s="337">
        <f t="shared" si="704"/>
        <v>0</v>
      </c>
      <c r="AP656" s="325">
        <f t="shared" si="701"/>
        <v>0</v>
      </c>
      <c r="AQ656" s="360"/>
      <c r="AR656" s="352">
        <f t="shared" si="702"/>
        <v>0</v>
      </c>
    </row>
    <row r="657" spans="1:44">
      <c r="A657" s="308"/>
      <c r="B657" s="309"/>
      <c r="C657" s="324" t="s">
        <v>798</v>
      </c>
      <c r="D657" s="325"/>
      <c r="E657" s="359"/>
      <c r="F657" s="359"/>
      <c r="G657" s="359"/>
      <c r="H657" s="359"/>
      <c r="I657" s="359"/>
      <c r="J657" s="359"/>
      <c r="K657" s="359"/>
      <c r="L657" s="359"/>
      <c r="M657" s="359"/>
      <c r="N657" s="359"/>
      <c r="O657" s="359"/>
      <c r="P657" s="359"/>
      <c r="Q657" s="359"/>
      <c r="R657" s="359"/>
      <c r="S657" s="359"/>
      <c r="T657" s="359"/>
      <c r="U657" s="359"/>
      <c r="V657" s="359"/>
      <c r="W657" s="337">
        <f t="shared" si="703"/>
        <v>0</v>
      </c>
      <c r="X657" s="359"/>
      <c r="Y657" s="359"/>
      <c r="Z657" s="359"/>
      <c r="AA657" s="359"/>
      <c r="AB657" s="359"/>
      <c r="AC657" s="359"/>
      <c r="AD657" s="359"/>
      <c r="AE657" s="359"/>
      <c r="AF657" s="359"/>
      <c r="AG657" s="359"/>
      <c r="AH657" s="359"/>
      <c r="AI657" s="359"/>
      <c r="AJ657" s="359"/>
      <c r="AK657" s="359"/>
      <c r="AL657" s="359"/>
      <c r="AM657" s="359"/>
      <c r="AN657" s="359"/>
      <c r="AO657" s="337">
        <f t="shared" si="704"/>
        <v>0</v>
      </c>
      <c r="AP657" s="325">
        <f t="shared" si="701"/>
        <v>0</v>
      </c>
      <c r="AQ657" s="360"/>
      <c r="AR657" s="352">
        <f t="shared" si="702"/>
        <v>0</v>
      </c>
    </row>
    <row r="658" spans="1:44">
      <c r="A658" s="308"/>
      <c r="B658" s="309"/>
      <c r="C658" s="324" t="s">
        <v>802</v>
      </c>
      <c r="D658" s="325"/>
      <c r="E658" s="359"/>
      <c r="F658" s="359"/>
      <c r="G658" s="359"/>
      <c r="H658" s="359"/>
      <c r="I658" s="359"/>
      <c r="J658" s="359"/>
      <c r="K658" s="359"/>
      <c r="L658" s="359"/>
      <c r="M658" s="359"/>
      <c r="N658" s="359"/>
      <c r="O658" s="359"/>
      <c r="P658" s="359"/>
      <c r="Q658" s="359"/>
      <c r="R658" s="359"/>
      <c r="S658" s="359"/>
      <c r="T658" s="359"/>
      <c r="U658" s="359"/>
      <c r="V658" s="359"/>
      <c r="W658" s="337">
        <f t="shared" si="703"/>
        <v>0</v>
      </c>
      <c r="X658" s="359"/>
      <c r="Y658" s="359"/>
      <c r="Z658" s="359"/>
      <c r="AA658" s="359"/>
      <c r="AB658" s="359"/>
      <c r="AC658" s="359"/>
      <c r="AD658" s="359"/>
      <c r="AE658" s="359"/>
      <c r="AF658" s="359"/>
      <c r="AG658" s="359"/>
      <c r="AH658" s="359"/>
      <c r="AI658" s="359"/>
      <c r="AJ658" s="359"/>
      <c r="AK658" s="359"/>
      <c r="AL658" s="359"/>
      <c r="AM658" s="359"/>
      <c r="AN658" s="359"/>
      <c r="AO658" s="337">
        <f t="shared" si="704"/>
        <v>0</v>
      </c>
      <c r="AP658" s="325">
        <f t="shared" si="701"/>
        <v>0</v>
      </c>
      <c r="AQ658" s="360"/>
      <c r="AR658" s="352">
        <f t="shared" si="702"/>
        <v>0</v>
      </c>
    </row>
    <row r="659" spans="1:44">
      <c r="A659" s="308"/>
      <c r="B659" s="309"/>
      <c r="C659" s="324" t="s">
        <v>1012</v>
      </c>
      <c r="D659" s="325"/>
      <c r="E659" s="359"/>
      <c r="F659" s="359"/>
      <c r="G659" s="359"/>
      <c r="H659" s="359"/>
      <c r="I659" s="359"/>
      <c r="J659" s="359"/>
      <c r="K659" s="359"/>
      <c r="L659" s="359"/>
      <c r="M659" s="359"/>
      <c r="N659" s="359"/>
      <c r="O659" s="359"/>
      <c r="P659" s="359"/>
      <c r="Q659" s="359"/>
      <c r="R659" s="359"/>
      <c r="S659" s="359"/>
      <c r="T659" s="359"/>
      <c r="U659" s="359"/>
      <c r="V659" s="359"/>
      <c r="W659" s="337">
        <f t="shared" si="703"/>
        <v>0</v>
      </c>
      <c r="X659" s="359"/>
      <c r="Y659" s="359"/>
      <c r="Z659" s="359"/>
      <c r="AA659" s="359"/>
      <c r="AB659" s="359"/>
      <c r="AC659" s="359"/>
      <c r="AD659" s="359"/>
      <c r="AE659" s="359"/>
      <c r="AF659" s="359"/>
      <c r="AG659" s="359"/>
      <c r="AH659" s="359"/>
      <c r="AI659" s="359"/>
      <c r="AJ659" s="359"/>
      <c r="AK659" s="359"/>
      <c r="AL659" s="359"/>
      <c r="AM659" s="359"/>
      <c r="AN659" s="359"/>
      <c r="AO659" s="337">
        <f t="shared" si="704"/>
        <v>0</v>
      </c>
      <c r="AP659" s="325">
        <f t="shared" si="701"/>
        <v>0</v>
      </c>
      <c r="AQ659" s="360"/>
      <c r="AR659" s="352">
        <f t="shared" si="702"/>
        <v>0</v>
      </c>
    </row>
    <row r="660" spans="1:44">
      <c r="A660" s="308"/>
      <c r="B660" s="309"/>
      <c r="C660" s="324" t="s">
        <v>1013</v>
      </c>
      <c r="D660" s="325"/>
      <c r="E660" s="359"/>
      <c r="F660" s="359"/>
      <c r="G660" s="359"/>
      <c r="H660" s="359"/>
      <c r="I660" s="359"/>
      <c r="J660" s="359"/>
      <c r="K660" s="359"/>
      <c r="L660" s="359"/>
      <c r="M660" s="359"/>
      <c r="N660" s="359"/>
      <c r="O660" s="359"/>
      <c r="P660" s="359"/>
      <c r="Q660" s="359"/>
      <c r="R660" s="359"/>
      <c r="S660" s="359"/>
      <c r="T660" s="359"/>
      <c r="U660" s="359"/>
      <c r="V660" s="359"/>
      <c r="W660" s="337">
        <f t="shared" si="703"/>
        <v>0</v>
      </c>
      <c r="X660" s="359"/>
      <c r="Y660" s="359"/>
      <c r="Z660" s="359"/>
      <c r="AA660" s="359"/>
      <c r="AB660" s="359"/>
      <c r="AC660" s="359"/>
      <c r="AD660" s="359"/>
      <c r="AE660" s="359"/>
      <c r="AF660" s="359"/>
      <c r="AG660" s="359"/>
      <c r="AH660" s="359"/>
      <c r="AI660" s="359"/>
      <c r="AJ660" s="359"/>
      <c r="AK660" s="359"/>
      <c r="AL660" s="359"/>
      <c r="AM660" s="359"/>
      <c r="AN660" s="359"/>
      <c r="AO660" s="337">
        <f t="shared" si="704"/>
        <v>0</v>
      </c>
      <c r="AP660" s="325">
        <f t="shared" si="701"/>
        <v>0</v>
      </c>
      <c r="AQ660" s="360"/>
      <c r="AR660" s="352">
        <f t="shared" si="702"/>
        <v>0</v>
      </c>
    </row>
    <row r="661" spans="1:44">
      <c r="A661" s="308"/>
      <c r="B661" s="309"/>
      <c r="C661" s="324" t="s">
        <v>1014</v>
      </c>
      <c r="D661" s="325"/>
      <c r="E661" s="359"/>
      <c r="F661" s="359"/>
      <c r="G661" s="359"/>
      <c r="H661" s="359"/>
      <c r="I661" s="359"/>
      <c r="J661" s="359"/>
      <c r="K661" s="359"/>
      <c r="L661" s="359"/>
      <c r="M661" s="359"/>
      <c r="N661" s="359"/>
      <c r="O661" s="359"/>
      <c r="P661" s="359"/>
      <c r="Q661" s="359"/>
      <c r="R661" s="359"/>
      <c r="S661" s="359"/>
      <c r="T661" s="359"/>
      <c r="U661" s="359"/>
      <c r="V661" s="359"/>
      <c r="W661" s="337">
        <f t="shared" si="703"/>
        <v>0</v>
      </c>
      <c r="X661" s="359"/>
      <c r="Y661" s="359"/>
      <c r="Z661" s="359"/>
      <c r="AA661" s="359"/>
      <c r="AB661" s="359"/>
      <c r="AC661" s="359"/>
      <c r="AD661" s="359"/>
      <c r="AE661" s="359"/>
      <c r="AF661" s="359"/>
      <c r="AG661" s="359"/>
      <c r="AH661" s="359"/>
      <c r="AI661" s="359"/>
      <c r="AJ661" s="359"/>
      <c r="AK661" s="359"/>
      <c r="AL661" s="359"/>
      <c r="AM661" s="359"/>
      <c r="AN661" s="359"/>
      <c r="AO661" s="337">
        <f t="shared" si="704"/>
        <v>0</v>
      </c>
      <c r="AP661" s="325">
        <f t="shared" si="701"/>
        <v>0</v>
      </c>
      <c r="AQ661" s="360"/>
      <c r="AR661" s="352">
        <f t="shared" si="702"/>
        <v>0</v>
      </c>
    </row>
    <row r="662" spans="1:44">
      <c r="A662" s="308"/>
      <c r="B662" s="309"/>
      <c r="C662" s="324" t="s">
        <v>808</v>
      </c>
      <c r="D662" s="325"/>
      <c r="E662" s="359"/>
      <c r="F662" s="359"/>
      <c r="G662" s="359"/>
      <c r="H662" s="359"/>
      <c r="I662" s="359"/>
      <c r="J662" s="359"/>
      <c r="K662" s="359"/>
      <c r="L662" s="359"/>
      <c r="M662" s="359"/>
      <c r="N662" s="359"/>
      <c r="O662" s="359"/>
      <c r="P662" s="359"/>
      <c r="Q662" s="359"/>
      <c r="R662" s="359"/>
      <c r="S662" s="359"/>
      <c r="T662" s="359"/>
      <c r="U662" s="359"/>
      <c r="V662" s="359"/>
      <c r="W662" s="337">
        <f t="shared" si="703"/>
        <v>0</v>
      </c>
      <c r="X662" s="359"/>
      <c r="Y662" s="359"/>
      <c r="Z662" s="359"/>
      <c r="AA662" s="359"/>
      <c r="AB662" s="359"/>
      <c r="AC662" s="359"/>
      <c r="AD662" s="359"/>
      <c r="AE662" s="359"/>
      <c r="AF662" s="359"/>
      <c r="AG662" s="359"/>
      <c r="AH662" s="359"/>
      <c r="AI662" s="359"/>
      <c r="AJ662" s="359"/>
      <c r="AK662" s="359"/>
      <c r="AL662" s="359"/>
      <c r="AM662" s="359"/>
      <c r="AN662" s="359"/>
      <c r="AO662" s="337">
        <f t="shared" si="704"/>
        <v>0</v>
      </c>
      <c r="AP662" s="325">
        <f t="shared" si="701"/>
        <v>0</v>
      </c>
      <c r="AQ662" s="360"/>
      <c r="AR662" s="352">
        <f t="shared" si="702"/>
        <v>0</v>
      </c>
    </row>
    <row r="663" spans="1:44">
      <c r="A663" s="308"/>
      <c r="B663" s="309"/>
      <c r="C663" s="324" t="s">
        <v>1015</v>
      </c>
      <c r="D663" s="325"/>
      <c r="E663" s="359"/>
      <c r="F663" s="359"/>
      <c r="G663" s="359"/>
      <c r="H663" s="359"/>
      <c r="I663" s="359"/>
      <c r="J663" s="359"/>
      <c r="K663" s="359"/>
      <c r="L663" s="359"/>
      <c r="M663" s="359"/>
      <c r="N663" s="359"/>
      <c r="O663" s="359"/>
      <c r="P663" s="359"/>
      <c r="Q663" s="359"/>
      <c r="R663" s="359"/>
      <c r="S663" s="359"/>
      <c r="T663" s="359"/>
      <c r="U663" s="359"/>
      <c r="V663" s="359"/>
      <c r="W663" s="337">
        <f t="shared" si="703"/>
        <v>0</v>
      </c>
      <c r="X663" s="359"/>
      <c r="Y663" s="359"/>
      <c r="Z663" s="359"/>
      <c r="AA663" s="359"/>
      <c r="AB663" s="359"/>
      <c r="AC663" s="359"/>
      <c r="AD663" s="359"/>
      <c r="AE663" s="359"/>
      <c r="AF663" s="359"/>
      <c r="AG663" s="359"/>
      <c r="AH663" s="359"/>
      <c r="AI663" s="359"/>
      <c r="AJ663" s="359"/>
      <c r="AK663" s="359"/>
      <c r="AL663" s="359"/>
      <c r="AM663" s="359"/>
      <c r="AN663" s="359"/>
      <c r="AO663" s="337">
        <f t="shared" si="704"/>
        <v>0</v>
      </c>
      <c r="AP663" s="325">
        <f t="shared" si="701"/>
        <v>0</v>
      </c>
      <c r="AQ663" s="360"/>
      <c r="AR663" s="352">
        <f t="shared" si="702"/>
        <v>0</v>
      </c>
    </row>
    <row r="664" spans="1:44">
      <c r="A664" s="308"/>
      <c r="B664" s="309"/>
      <c r="C664" s="324" t="s">
        <v>1016</v>
      </c>
      <c r="D664" s="325"/>
      <c r="E664" s="359"/>
      <c r="F664" s="359"/>
      <c r="G664" s="359"/>
      <c r="H664" s="359"/>
      <c r="I664" s="359"/>
      <c r="J664" s="359"/>
      <c r="K664" s="359"/>
      <c r="L664" s="359"/>
      <c r="M664" s="359"/>
      <c r="N664" s="359"/>
      <c r="O664" s="359"/>
      <c r="P664" s="359"/>
      <c r="Q664" s="359"/>
      <c r="R664" s="359"/>
      <c r="S664" s="359"/>
      <c r="T664" s="359"/>
      <c r="U664" s="359"/>
      <c r="V664" s="359"/>
      <c r="W664" s="337">
        <f t="shared" si="703"/>
        <v>0</v>
      </c>
      <c r="X664" s="359"/>
      <c r="Y664" s="359"/>
      <c r="Z664" s="359"/>
      <c r="AA664" s="359"/>
      <c r="AB664" s="359"/>
      <c r="AC664" s="359"/>
      <c r="AD664" s="359"/>
      <c r="AE664" s="359"/>
      <c r="AF664" s="359"/>
      <c r="AG664" s="359"/>
      <c r="AH664" s="359"/>
      <c r="AI664" s="359"/>
      <c r="AJ664" s="359"/>
      <c r="AK664" s="359"/>
      <c r="AL664" s="359"/>
      <c r="AM664" s="359"/>
      <c r="AN664" s="359"/>
      <c r="AO664" s="337">
        <f t="shared" si="704"/>
        <v>0</v>
      </c>
      <c r="AP664" s="325">
        <f t="shared" si="701"/>
        <v>0</v>
      </c>
      <c r="AQ664" s="360"/>
      <c r="AR664" s="352">
        <f t="shared" si="702"/>
        <v>0</v>
      </c>
    </row>
    <row r="665" spans="1:44">
      <c r="A665" s="308"/>
      <c r="B665" s="309"/>
      <c r="C665" s="324" t="s">
        <v>812</v>
      </c>
      <c r="D665" s="325"/>
      <c r="E665" s="359"/>
      <c r="F665" s="359"/>
      <c r="G665" s="359"/>
      <c r="H665" s="359"/>
      <c r="I665" s="359"/>
      <c r="J665" s="359"/>
      <c r="K665" s="359"/>
      <c r="L665" s="359"/>
      <c r="M665" s="359"/>
      <c r="N665" s="359"/>
      <c r="O665" s="359"/>
      <c r="P665" s="359"/>
      <c r="Q665" s="359"/>
      <c r="R665" s="359"/>
      <c r="S665" s="359"/>
      <c r="T665" s="359"/>
      <c r="U665" s="359"/>
      <c r="V665" s="359"/>
      <c r="W665" s="337">
        <f t="shared" si="703"/>
        <v>0</v>
      </c>
      <c r="X665" s="359"/>
      <c r="Y665" s="359"/>
      <c r="Z665" s="359"/>
      <c r="AA665" s="359"/>
      <c r="AB665" s="359"/>
      <c r="AC665" s="359"/>
      <c r="AD665" s="359"/>
      <c r="AE665" s="359"/>
      <c r="AF665" s="359"/>
      <c r="AG665" s="359"/>
      <c r="AH665" s="359"/>
      <c r="AI665" s="359"/>
      <c r="AJ665" s="359"/>
      <c r="AK665" s="359"/>
      <c r="AL665" s="359"/>
      <c r="AM665" s="359"/>
      <c r="AN665" s="359"/>
      <c r="AO665" s="337">
        <f t="shared" si="704"/>
        <v>0</v>
      </c>
      <c r="AP665" s="325">
        <f t="shared" si="701"/>
        <v>0</v>
      </c>
      <c r="AQ665" s="360"/>
      <c r="AR665" s="352">
        <f t="shared" si="702"/>
        <v>0</v>
      </c>
    </row>
    <row r="666" spans="1:44">
      <c r="A666" s="308"/>
      <c r="B666" s="309"/>
      <c r="C666" s="324" t="s">
        <v>816</v>
      </c>
      <c r="D666" s="325"/>
      <c r="E666" s="359"/>
      <c r="F666" s="359"/>
      <c r="G666" s="359"/>
      <c r="H666" s="359"/>
      <c r="I666" s="359"/>
      <c r="J666" s="359"/>
      <c r="K666" s="359"/>
      <c r="L666" s="359"/>
      <c r="M666" s="359"/>
      <c r="N666" s="359"/>
      <c r="O666" s="359"/>
      <c r="P666" s="359"/>
      <c r="Q666" s="359"/>
      <c r="R666" s="359"/>
      <c r="S666" s="359"/>
      <c r="T666" s="359"/>
      <c r="U666" s="359"/>
      <c r="V666" s="359"/>
      <c r="W666" s="337">
        <f t="shared" si="703"/>
        <v>0</v>
      </c>
      <c r="X666" s="359"/>
      <c r="Y666" s="359"/>
      <c r="Z666" s="359"/>
      <c r="AA666" s="359"/>
      <c r="AB666" s="359"/>
      <c r="AC666" s="359"/>
      <c r="AD666" s="359"/>
      <c r="AE666" s="359"/>
      <c r="AF666" s="359"/>
      <c r="AG666" s="359"/>
      <c r="AH666" s="359"/>
      <c r="AI666" s="359"/>
      <c r="AJ666" s="359"/>
      <c r="AK666" s="359"/>
      <c r="AL666" s="359"/>
      <c r="AM666" s="359"/>
      <c r="AN666" s="359"/>
      <c r="AO666" s="337">
        <f t="shared" si="704"/>
        <v>0</v>
      </c>
      <c r="AP666" s="325">
        <f t="shared" si="701"/>
        <v>0</v>
      </c>
      <c r="AQ666" s="360"/>
      <c r="AR666" s="352">
        <f t="shared" si="702"/>
        <v>0</v>
      </c>
    </row>
    <row r="667" spans="1:44">
      <c r="A667" s="308"/>
      <c r="B667" s="309"/>
      <c r="C667" s="324" t="s">
        <v>820</v>
      </c>
      <c r="D667" s="325"/>
      <c r="E667" s="359"/>
      <c r="F667" s="359"/>
      <c r="G667" s="359"/>
      <c r="H667" s="359"/>
      <c r="I667" s="359"/>
      <c r="J667" s="359"/>
      <c r="K667" s="359"/>
      <c r="L667" s="359"/>
      <c r="M667" s="359"/>
      <c r="N667" s="359"/>
      <c r="O667" s="359"/>
      <c r="P667" s="359"/>
      <c r="Q667" s="359"/>
      <c r="R667" s="359"/>
      <c r="S667" s="359"/>
      <c r="T667" s="359"/>
      <c r="U667" s="359"/>
      <c r="V667" s="359"/>
      <c r="W667" s="337">
        <f t="shared" si="703"/>
        <v>0</v>
      </c>
      <c r="X667" s="359"/>
      <c r="Y667" s="359"/>
      <c r="Z667" s="359"/>
      <c r="AA667" s="359"/>
      <c r="AB667" s="359"/>
      <c r="AC667" s="359"/>
      <c r="AD667" s="359"/>
      <c r="AE667" s="359"/>
      <c r="AF667" s="359"/>
      <c r="AG667" s="359"/>
      <c r="AH667" s="359"/>
      <c r="AI667" s="359"/>
      <c r="AJ667" s="359"/>
      <c r="AK667" s="359"/>
      <c r="AL667" s="359"/>
      <c r="AM667" s="359"/>
      <c r="AN667" s="359"/>
      <c r="AO667" s="337">
        <f t="shared" si="704"/>
        <v>0</v>
      </c>
      <c r="AP667" s="325">
        <f t="shared" si="701"/>
        <v>0</v>
      </c>
      <c r="AQ667" s="360"/>
      <c r="AR667" s="352">
        <f t="shared" si="702"/>
        <v>0</v>
      </c>
    </row>
    <row r="668" spans="1:44">
      <c r="A668" s="308"/>
      <c r="B668" s="309"/>
      <c r="C668" s="324" t="s">
        <v>828</v>
      </c>
      <c r="D668" s="325"/>
      <c r="E668" s="359"/>
      <c r="F668" s="359"/>
      <c r="G668" s="359"/>
      <c r="H668" s="359"/>
      <c r="I668" s="359"/>
      <c r="J668" s="359"/>
      <c r="K668" s="359"/>
      <c r="L668" s="359"/>
      <c r="M668" s="359"/>
      <c r="N668" s="359"/>
      <c r="O668" s="359"/>
      <c r="P668" s="359"/>
      <c r="Q668" s="359"/>
      <c r="R668" s="359"/>
      <c r="S668" s="359"/>
      <c r="T668" s="359"/>
      <c r="U668" s="359"/>
      <c r="V668" s="359"/>
      <c r="W668" s="337">
        <f t="shared" si="703"/>
        <v>0</v>
      </c>
      <c r="X668" s="359"/>
      <c r="Y668" s="359"/>
      <c r="Z668" s="359"/>
      <c r="AA668" s="359"/>
      <c r="AB668" s="359"/>
      <c r="AC668" s="359"/>
      <c r="AD668" s="359"/>
      <c r="AE668" s="359"/>
      <c r="AF668" s="359"/>
      <c r="AG668" s="359"/>
      <c r="AH668" s="359"/>
      <c r="AI668" s="359"/>
      <c r="AJ668" s="359"/>
      <c r="AK668" s="359"/>
      <c r="AL668" s="359"/>
      <c r="AM668" s="359"/>
      <c r="AN668" s="359"/>
      <c r="AO668" s="337">
        <f t="shared" si="704"/>
        <v>0</v>
      </c>
      <c r="AP668" s="325">
        <f t="shared" si="701"/>
        <v>0</v>
      </c>
      <c r="AQ668" s="360"/>
      <c r="AR668" s="352">
        <f t="shared" si="702"/>
        <v>0</v>
      </c>
    </row>
    <row r="669" spans="1:44">
      <c r="A669" s="308"/>
      <c r="B669" s="309"/>
      <c r="C669" s="322" t="s">
        <v>831</v>
      </c>
      <c r="D669" s="323"/>
      <c r="E669" s="323">
        <f>SUM(E670:E674)</f>
        <v>0</v>
      </c>
      <c r="F669" s="323">
        <f t="shared" ref="F669:X669" si="705">SUM(F670:F674)</f>
        <v>0</v>
      </c>
      <c r="G669" s="323">
        <f t="shared" si="705"/>
        <v>0</v>
      </c>
      <c r="H669" s="323">
        <f t="shared" si="705"/>
        <v>0</v>
      </c>
      <c r="I669" s="323">
        <f t="shared" si="705"/>
        <v>0</v>
      </c>
      <c r="J669" s="323">
        <f t="shared" si="705"/>
        <v>0</v>
      </c>
      <c r="K669" s="323">
        <f t="shared" si="705"/>
        <v>0</v>
      </c>
      <c r="L669" s="323">
        <f t="shared" si="705"/>
        <v>0</v>
      </c>
      <c r="M669" s="323">
        <f t="shared" si="705"/>
        <v>0</v>
      </c>
      <c r="N669" s="323">
        <f t="shared" si="705"/>
        <v>0</v>
      </c>
      <c r="O669" s="323">
        <f t="shared" si="705"/>
        <v>0</v>
      </c>
      <c r="P669" s="323">
        <f t="shared" si="705"/>
        <v>0</v>
      </c>
      <c r="Q669" s="323">
        <f t="shared" si="705"/>
        <v>0</v>
      </c>
      <c r="R669" s="323">
        <f t="shared" si="705"/>
        <v>0</v>
      </c>
      <c r="S669" s="323">
        <f t="shared" si="705"/>
        <v>0</v>
      </c>
      <c r="T669" s="323">
        <f t="shared" si="705"/>
        <v>0</v>
      </c>
      <c r="U669" s="323">
        <f t="shared" si="705"/>
        <v>0</v>
      </c>
      <c r="V669" s="323">
        <f t="shared" si="705"/>
        <v>0</v>
      </c>
      <c r="W669" s="336">
        <f t="shared" si="705"/>
        <v>0</v>
      </c>
      <c r="X669" s="323">
        <f t="shared" si="705"/>
        <v>0</v>
      </c>
      <c r="Y669" s="323">
        <f t="shared" ref="Y669:AO669" si="706">SUM(Y670:Y674)</f>
        <v>0</v>
      </c>
      <c r="Z669" s="323">
        <f t="shared" si="706"/>
        <v>0</v>
      </c>
      <c r="AA669" s="323">
        <f t="shared" si="706"/>
        <v>0</v>
      </c>
      <c r="AB669" s="323">
        <f t="shared" si="706"/>
        <v>0</v>
      </c>
      <c r="AC669" s="323">
        <f t="shared" si="706"/>
        <v>0</v>
      </c>
      <c r="AD669" s="323">
        <f t="shared" si="706"/>
        <v>0</v>
      </c>
      <c r="AE669" s="323">
        <f t="shared" si="706"/>
        <v>0</v>
      </c>
      <c r="AF669" s="323">
        <f t="shared" si="706"/>
        <v>0</v>
      </c>
      <c r="AG669" s="323">
        <f t="shared" si="706"/>
        <v>0</v>
      </c>
      <c r="AH669" s="323">
        <f t="shared" si="706"/>
        <v>0</v>
      </c>
      <c r="AI669" s="323">
        <f t="shared" si="706"/>
        <v>0</v>
      </c>
      <c r="AJ669" s="323">
        <f t="shared" si="706"/>
        <v>0</v>
      </c>
      <c r="AK669" s="323">
        <f t="shared" si="706"/>
        <v>0</v>
      </c>
      <c r="AL669" s="323">
        <f t="shared" si="706"/>
        <v>0</v>
      </c>
      <c r="AM669" s="323">
        <f t="shared" si="706"/>
        <v>0</v>
      </c>
      <c r="AN669" s="323">
        <f t="shared" si="706"/>
        <v>0</v>
      </c>
      <c r="AO669" s="336">
        <f t="shared" si="706"/>
        <v>0</v>
      </c>
      <c r="AP669" s="323">
        <f t="shared" ref="AP669:AR669" si="707">SUM(AP670:AP674)</f>
        <v>0</v>
      </c>
      <c r="AQ669" s="350">
        <f t="shared" si="707"/>
        <v>0</v>
      </c>
      <c r="AR669" s="351">
        <f t="shared" si="707"/>
        <v>0</v>
      </c>
    </row>
    <row r="670" spans="1:44">
      <c r="A670" s="308"/>
      <c r="B670" s="309"/>
      <c r="C670" s="324" t="s">
        <v>835</v>
      </c>
      <c r="D670" s="325"/>
      <c r="E670" s="359"/>
      <c r="F670" s="359"/>
      <c r="G670" s="359"/>
      <c r="H670" s="359"/>
      <c r="I670" s="359"/>
      <c r="J670" s="359"/>
      <c r="K670" s="359"/>
      <c r="L670" s="359"/>
      <c r="M670" s="359"/>
      <c r="N670" s="359"/>
      <c r="O670" s="359"/>
      <c r="P670" s="359"/>
      <c r="Q670" s="359"/>
      <c r="R670" s="359"/>
      <c r="S670" s="359"/>
      <c r="T670" s="359"/>
      <c r="U670" s="359"/>
      <c r="V670" s="359"/>
      <c r="W670" s="337">
        <f>SUM(E670:V670)</f>
        <v>0</v>
      </c>
      <c r="X670" s="359"/>
      <c r="Y670" s="359"/>
      <c r="Z670" s="359"/>
      <c r="AA670" s="359"/>
      <c r="AB670" s="359"/>
      <c r="AC670" s="359"/>
      <c r="AD670" s="359"/>
      <c r="AE670" s="359"/>
      <c r="AF670" s="359"/>
      <c r="AG670" s="359"/>
      <c r="AH670" s="359"/>
      <c r="AI670" s="359"/>
      <c r="AJ670" s="359"/>
      <c r="AK670" s="359"/>
      <c r="AL670" s="359"/>
      <c r="AM670" s="359"/>
      <c r="AN670" s="359"/>
      <c r="AO670" s="337">
        <f>SUM(X670:AN670)</f>
        <v>0</v>
      </c>
      <c r="AP670" s="325">
        <f>+D670+W670-AO670</f>
        <v>0</v>
      </c>
      <c r="AQ670" s="360"/>
      <c r="AR670" s="352">
        <f t="shared" ref="AR670:AR674" si="708">+AP670-AQ670</f>
        <v>0</v>
      </c>
    </row>
    <row r="671" spans="1:44">
      <c r="A671" s="308"/>
      <c r="B671" s="309"/>
      <c r="C671" s="324" t="s">
        <v>1017</v>
      </c>
      <c r="D671" s="325"/>
      <c r="E671" s="359"/>
      <c r="F671" s="359"/>
      <c r="G671" s="359"/>
      <c r="H671" s="359"/>
      <c r="I671" s="359"/>
      <c r="J671" s="359"/>
      <c r="K671" s="359"/>
      <c r="L671" s="359"/>
      <c r="M671" s="359"/>
      <c r="N671" s="359"/>
      <c r="O671" s="359"/>
      <c r="P671" s="359"/>
      <c r="Q671" s="359"/>
      <c r="R671" s="359"/>
      <c r="S671" s="359"/>
      <c r="T671" s="359"/>
      <c r="U671" s="359"/>
      <c r="V671" s="359"/>
      <c r="W671" s="337">
        <f t="shared" ref="W671:W674" si="709">SUM(E671:V671)</f>
        <v>0</v>
      </c>
      <c r="X671" s="359"/>
      <c r="Y671" s="359"/>
      <c r="Z671" s="359"/>
      <c r="AA671" s="359"/>
      <c r="AB671" s="359"/>
      <c r="AC671" s="359"/>
      <c r="AD671" s="359"/>
      <c r="AE671" s="359"/>
      <c r="AF671" s="359"/>
      <c r="AG671" s="359"/>
      <c r="AH671" s="359"/>
      <c r="AI671" s="359"/>
      <c r="AJ671" s="359"/>
      <c r="AK671" s="359"/>
      <c r="AL671" s="359"/>
      <c r="AM671" s="359"/>
      <c r="AN671" s="359"/>
      <c r="AO671" s="337">
        <f t="shared" ref="AO671:AO674" si="710">SUM(X671:AN671)</f>
        <v>0</v>
      </c>
      <c r="AP671" s="325">
        <f>+D671+W671-AO671</f>
        <v>0</v>
      </c>
      <c r="AQ671" s="360"/>
      <c r="AR671" s="352">
        <f t="shared" si="708"/>
        <v>0</v>
      </c>
    </row>
    <row r="672" spans="1:44">
      <c r="A672" s="308"/>
      <c r="B672" s="309"/>
      <c r="C672" s="324" t="s">
        <v>838</v>
      </c>
      <c r="D672" s="325"/>
      <c r="E672" s="359"/>
      <c r="F672" s="359"/>
      <c r="G672" s="359"/>
      <c r="H672" s="359"/>
      <c r="I672" s="359"/>
      <c r="J672" s="359"/>
      <c r="K672" s="359"/>
      <c r="L672" s="359"/>
      <c r="M672" s="359"/>
      <c r="N672" s="359"/>
      <c r="O672" s="359"/>
      <c r="P672" s="359"/>
      <c r="Q672" s="359"/>
      <c r="R672" s="359"/>
      <c r="S672" s="359"/>
      <c r="T672" s="359"/>
      <c r="U672" s="359"/>
      <c r="V672" s="359"/>
      <c r="W672" s="337">
        <f t="shared" si="709"/>
        <v>0</v>
      </c>
      <c r="X672" s="359"/>
      <c r="Y672" s="359"/>
      <c r="Z672" s="359"/>
      <c r="AA672" s="359"/>
      <c r="AB672" s="359"/>
      <c r="AC672" s="359"/>
      <c r="AD672" s="359"/>
      <c r="AE672" s="359"/>
      <c r="AF672" s="359"/>
      <c r="AG672" s="359"/>
      <c r="AH672" s="359"/>
      <c r="AI672" s="359"/>
      <c r="AJ672" s="359"/>
      <c r="AK672" s="359"/>
      <c r="AL672" s="359"/>
      <c r="AM672" s="359"/>
      <c r="AN672" s="359"/>
      <c r="AO672" s="337">
        <f t="shared" si="710"/>
        <v>0</v>
      </c>
      <c r="AP672" s="325">
        <f>+D672+W672-AO672</f>
        <v>0</v>
      </c>
      <c r="AQ672" s="360"/>
      <c r="AR672" s="352">
        <f t="shared" si="708"/>
        <v>0</v>
      </c>
    </row>
    <row r="673" spans="1:44">
      <c r="A673" s="308"/>
      <c r="B673" s="309"/>
      <c r="C673" s="324" t="s">
        <v>842</v>
      </c>
      <c r="D673" s="325"/>
      <c r="E673" s="359"/>
      <c r="F673" s="359"/>
      <c r="G673" s="359"/>
      <c r="H673" s="359"/>
      <c r="I673" s="359"/>
      <c r="J673" s="359"/>
      <c r="K673" s="359"/>
      <c r="L673" s="359"/>
      <c r="M673" s="359"/>
      <c r="N673" s="359"/>
      <c r="O673" s="359"/>
      <c r="P673" s="359"/>
      <c r="Q673" s="359"/>
      <c r="R673" s="359"/>
      <c r="S673" s="359"/>
      <c r="T673" s="359"/>
      <c r="U673" s="359"/>
      <c r="V673" s="359"/>
      <c r="W673" s="337">
        <f t="shared" si="709"/>
        <v>0</v>
      </c>
      <c r="X673" s="359"/>
      <c r="Y673" s="359"/>
      <c r="Z673" s="359"/>
      <c r="AA673" s="359"/>
      <c r="AB673" s="359"/>
      <c r="AC673" s="359"/>
      <c r="AD673" s="359"/>
      <c r="AE673" s="359"/>
      <c r="AF673" s="359"/>
      <c r="AG673" s="359"/>
      <c r="AH673" s="359"/>
      <c r="AI673" s="359"/>
      <c r="AJ673" s="359"/>
      <c r="AK673" s="359"/>
      <c r="AL673" s="359"/>
      <c r="AM673" s="359"/>
      <c r="AN673" s="359"/>
      <c r="AO673" s="337">
        <f t="shared" si="710"/>
        <v>0</v>
      </c>
      <c r="AP673" s="325">
        <f>+D673+W673-AO673</f>
        <v>0</v>
      </c>
      <c r="AQ673" s="360"/>
      <c r="AR673" s="352">
        <f t="shared" si="708"/>
        <v>0</v>
      </c>
    </row>
    <row r="674" spans="1:44">
      <c r="A674" s="308"/>
      <c r="B674" s="309"/>
      <c r="C674" s="324" t="s">
        <v>845</v>
      </c>
      <c r="D674" s="325"/>
      <c r="E674" s="359"/>
      <c r="F674" s="359"/>
      <c r="G674" s="359"/>
      <c r="H674" s="359"/>
      <c r="I674" s="359"/>
      <c r="J674" s="359"/>
      <c r="K674" s="359"/>
      <c r="L674" s="359"/>
      <c r="M674" s="359"/>
      <c r="N674" s="359"/>
      <c r="O674" s="359"/>
      <c r="P674" s="359"/>
      <c r="Q674" s="359"/>
      <c r="R674" s="359"/>
      <c r="S674" s="359"/>
      <c r="T674" s="359"/>
      <c r="U674" s="359"/>
      <c r="V674" s="359"/>
      <c r="W674" s="337">
        <f t="shared" si="709"/>
        <v>0</v>
      </c>
      <c r="X674" s="359"/>
      <c r="Y674" s="359"/>
      <c r="Z674" s="359"/>
      <c r="AA674" s="359"/>
      <c r="AB674" s="359"/>
      <c r="AC674" s="359"/>
      <c r="AD674" s="359"/>
      <c r="AE674" s="359"/>
      <c r="AF674" s="359"/>
      <c r="AG674" s="359"/>
      <c r="AH674" s="359"/>
      <c r="AI674" s="359"/>
      <c r="AJ674" s="359"/>
      <c r="AK674" s="359"/>
      <c r="AL674" s="359"/>
      <c r="AM674" s="359"/>
      <c r="AN674" s="359"/>
      <c r="AO674" s="337">
        <f t="shared" si="710"/>
        <v>0</v>
      </c>
      <c r="AP674" s="325">
        <f>+D674+W674-AO674</f>
        <v>0</v>
      </c>
      <c r="AQ674" s="360"/>
      <c r="AR674" s="352">
        <f t="shared" si="708"/>
        <v>0</v>
      </c>
    </row>
    <row r="675" spans="1:44">
      <c r="A675" s="308"/>
      <c r="B675" s="309"/>
      <c r="C675" s="322" t="s">
        <v>849</v>
      </c>
      <c r="D675" s="323"/>
      <c r="E675" s="323">
        <f>SUM(E676:E680)</f>
        <v>0</v>
      </c>
      <c r="F675" s="323">
        <f t="shared" ref="F675:T675" si="711">SUM(F676:F680)</f>
        <v>0</v>
      </c>
      <c r="G675" s="323">
        <f t="shared" si="711"/>
        <v>0</v>
      </c>
      <c r="H675" s="323">
        <f t="shared" si="711"/>
        <v>0</v>
      </c>
      <c r="I675" s="323">
        <f t="shared" si="711"/>
        <v>0</v>
      </c>
      <c r="J675" s="323">
        <f t="shared" si="711"/>
        <v>0</v>
      </c>
      <c r="K675" s="323">
        <f t="shared" si="711"/>
        <v>0</v>
      </c>
      <c r="L675" s="323">
        <f t="shared" si="711"/>
        <v>0</v>
      </c>
      <c r="M675" s="323">
        <f t="shared" si="711"/>
        <v>0</v>
      </c>
      <c r="N675" s="323">
        <f t="shared" si="711"/>
        <v>0</v>
      </c>
      <c r="O675" s="323">
        <f t="shared" si="711"/>
        <v>0</v>
      </c>
      <c r="P675" s="323">
        <f t="shared" si="711"/>
        <v>0</v>
      </c>
      <c r="Q675" s="323">
        <f t="shared" si="711"/>
        <v>0</v>
      </c>
      <c r="R675" s="323">
        <f t="shared" si="711"/>
        <v>0</v>
      </c>
      <c r="S675" s="323">
        <f t="shared" si="711"/>
        <v>0</v>
      </c>
      <c r="T675" s="323">
        <f t="shared" si="711"/>
        <v>0</v>
      </c>
      <c r="U675" s="323"/>
      <c r="V675" s="323">
        <f>SUM(V676:V680)</f>
        <v>0</v>
      </c>
      <c r="W675" s="336">
        <f>SUM(W676:W680)</f>
        <v>0</v>
      </c>
      <c r="X675" s="323">
        <f>SUM(X676:X680)</f>
        <v>0</v>
      </c>
      <c r="Y675" s="323">
        <f t="shared" ref="Y675:AO675" si="712">SUM(Y676:Y680)</f>
        <v>0</v>
      </c>
      <c r="Z675" s="323">
        <f t="shared" si="712"/>
        <v>0</v>
      </c>
      <c r="AA675" s="323">
        <f t="shared" si="712"/>
        <v>0</v>
      </c>
      <c r="AB675" s="323">
        <f t="shared" si="712"/>
        <v>0</v>
      </c>
      <c r="AC675" s="323">
        <f t="shared" si="712"/>
        <v>0</v>
      </c>
      <c r="AD675" s="323">
        <f t="shared" si="712"/>
        <v>0</v>
      </c>
      <c r="AE675" s="323">
        <f t="shared" si="712"/>
        <v>0</v>
      </c>
      <c r="AF675" s="323">
        <f t="shared" si="712"/>
        <v>0</v>
      </c>
      <c r="AG675" s="323">
        <f t="shared" si="712"/>
        <v>0</v>
      </c>
      <c r="AH675" s="323">
        <f t="shared" si="712"/>
        <v>0</v>
      </c>
      <c r="AI675" s="323">
        <f t="shared" si="712"/>
        <v>0</v>
      </c>
      <c r="AJ675" s="323">
        <f t="shared" si="712"/>
        <v>0</v>
      </c>
      <c r="AK675" s="323">
        <f t="shared" si="712"/>
        <v>0</v>
      </c>
      <c r="AL675" s="323">
        <f t="shared" si="712"/>
        <v>0</v>
      </c>
      <c r="AM675" s="323">
        <f t="shared" si="712"/>
        <v>0</v>
      </c>
      <c r="AN675" s="323">
        <f t="shared" si="712"/>
        <v>0</v>
      </c>
      <c r="AO675" s="336">
        <f t="shared" si="712"/>
        <v>0</v>
      </c>
      <c r="AP675" s="323">
        <f t="shared" ref="AP675:AR675" si="713">SUM(AP676:AP680)</f>
        <v>0</v>
      </c>
      <c r="AQ675" s="350">
        <f t="shared" si="713"/>
        <v>0</v>
      </c>
      <c r="AR675" s="351">
        <f t="shared" si="713"/>
        <v>0</v>
      </c>
    </row>
    <row r="676" spans="1:44">
      <c r="A676" s="308"/>
      <c r="B676" s="309"/>
      <c r="C676" s="324" t="s">
        <v>853</v>
      </c>
      <c r="D676" s="325"/>
      <c r="E676" s="359"/>
      <c r="F676" s="359"/>
      <c r="G676" s="359"/>
      <c r="H676" s="359"/>
      <c r="I676" s="359"/>
      <c r="J676" s="359"/>
      <c r="K676" s="359"/>
      <c r="L676" s="359"/>
      <c r="M676" s="359"/>
      <c r="N676" s="359"/>
      <c r="O676" s="359"/>
      <c r="P676" s="359"/>
      <c r="Q676" s="359"/>
      <c r="R676" s="359"/>
      <c r="S676" s="359"/>
      <c r="T676" s="359"/>
      <c r="U676" s="359"/>
      <c r="V676" s="359"/>
      <c r="W676" s="337">
        <f>SUM(E676:V676)</f>
        <v>0</v>
      </c>
      <c r="X676" s="359"/>
      <c r="Y676" s="359"/>
      <c r="Z676" s="359"/>
      <c r="AA676" s="359"/>
      <c r="AB676" s="359"/>
      <c r="AC676" s="359"/>
      <c r="AD676" s="359"/>
      <c r="AE676" s="359"/>
      <c r="AF676" s="359"/>
      <c r="AG676" s="359"/>
      <c r="AH676" s="359"/>
      <c r="AI676" s="359"/>
      <c r="AJ676" s="359"/>
      <c r="AK676" s="359"/>
      <c r="AL676" s="359"/>
      <c r="AM676" s="359"/>
      <c r="AN676" s="359"/>
      <c r="AO676" s="337">
        <f>SUM(X676:AN676)</f>
        <v>0</v>
      </c>
      <c r="AP676" s="325">
        <f>+D676+W676-AO676</f>
        <v>0</v>
      </c>
      <c r="AQ676" s="360"/>
      <c r="AR676" s="352">
        <f t="shared" ref="AR676:AR680" si="714">+AP676-AQ676</f>
        <v>0</v>
      </c>
    </row>
    <row r="677" spans="1:44">
      <c r="A677" s="308"/>
      <c r="B677" s="309"/>
      <c r="C677" s="324" t="s">
        <v>857</v>
      </c>
      <c r="D677" s="325"/>
      <c r="E677" s="359"/>
      <c r="F677" s="359"/>
      <c r="G677" s="359"/>
      <c r="H677" s="359"/>
      <c r="I677" s="359"/>
      <c r="J677" s="359"/>
      <c r="K677" s="359"/>
      <c r="L677" s="359"/>
      <c r="M677" s="359"/>
      <c r="N677" s="359"/>
      <c r="O677" s="359"/>
      <c r="P677" s="359"/>
      <c r="Q677" s="359"/>
      <c r="R677" s="359"/>
      <c r="S677" s="359"/>
      <c r="T677" s="359"/>
      <c r="U677" s="359"/>
      <c r="V677" s="359"/>
      <c r="W677" s="337">
        <f t="shared" ref="W677:W680" si="715">SUM(E677:V677)</f>
        <v>0</v>
      </c>
      <c r="X677" s="359"/>
      <c r="Y677" s="359"/>
      <c r="Z677" s="359"/>
      <c r="AA677" s="359"/>
      <c r="AB677" s="359"/>
      <c r="AC677" s="359"/>
      <c r="AD677" s="359"/>
      <c r="AE677" s="359"/>
      <c r="AF677" s="359"/>
      <c r="AG677" s="359"/>
      <c r="AH677" s="359"/>
      <c r="AI677" s="359"/>
      <c r="AJ677" s="359"/>
      <c r="AK677" s="359"/>
      <c r="AL677" s="359"/>
      <c r="AM677" s="359"/>
      <c r="AN677" s="359"/>
      <c r="AO677" s="337">
        <f t="shared" ref="AO677:AO680" si="716">SUM(X677:AN677)</f>
        <v>0</v>
      </c>
      <c r="AP677" s="325">
        <f>+D677+W677-AO677</f>
        <v>0</v>
      </c>
      <c r="AQ677" s="360"/>
      <c r="AR677" s="352">
        <f t="shared" si="714"/>
        <v>0</v>
      </c>
    </row>
    <row r="678" spans="1:44">
      <c r="A678" s="308"/>
      <c r="B678" s="309"/>
      <c r="C678" s="324" t="s">
        <v>861</v>
      </c>
      <c r="D678" s="325"/>
      <c r="E678" s="359"/>
      <c r="F678" s="359"/>
      <c r="G678" s="359"/>
      <c r="H678" s="359"/>
      <c r="I678" s="359"/>
      <c r="J678" s="359"/>
      <c r="K678" s="359"/>
      <c r="L678" s="359"/>
      <c r="M678" s="359"/>
      <c r="N678" s="359"/>
      <c r="O678" s="359"/>
      <c r="P678" s="359"/>
      <c r="Q678" s="359"/>
      <c r="R678" s="359"/>
      <c r="S678" s="359"/>
      <c r="T678" s="359"/>
      <c r="U678" s="359"/>
      <c r="V678" s="359"/>
      <c r="W678" s="337">
        <f t="shared" si="715"/>
        <v>0</v>
      </c>
      <c r="X678" s="359"/>
      <c r="Y678" s="359"/>
      <c r="Z678" s="359"/>
      <c r="AA678" s="359"/>
      <c r="AB678" s="359"/>
      <c r="AC678" s="359"/>
      <c r="AD678" s="359"/>
      <c r="AE678" s="359"/>
      <c r="AF678" s="359"/>
      <c r="AG678" s="359"/>
      <c r="AH678" s="359"/>
      <c r="AI678" s="359"/>
      <c r="AJ678" s="359"/>
      <c r="AK678" s="359"/>
      <c r="AL678" s="359"/>
      <c r="AM678" s="359"/>
      <c r="AN678" s="359"/>
      <c r="AO678" s="337">
        <f t="shared" si="716"/>
        <v>0</v>
      </c>
      <c r="AP678" s="325">
        <f>+D678+W678-AO678</f>
        <v>0</v>
      </c>
      <c r="AQ678" s="360"/>
      <c r="AR678" s="352">
        <f t="shared" si="714"/>
        <v>0</v>
      </c>
    </row>
    <row r="679" spans="1:44">
      <c r="A679" s="308"/>
      <c r="B679" s="309"/>
      <c r="C679" s="324" t="s">
        <v>865</v>
      </c>
      <c r="D679" s="325"/>
      <c r="E679" s="359"/>
      <c r="F679" s="359"/>
      <c r="G679" s="359"/>
      <c r="H679" s="359"/>
      <c r="I679" s="359"/>
      <c r="J679" s="359"/>
      <c r="K679" s="359"/>
      <c r="L679" s="359"/>
      <c r="M679" s="359"/>
      <c r="N679" s="359"/>
      <c r="O679" s="359"/>
      <c r="P679" s="359"/>
      <c r="Q679" s="359"/>
      <c r="R679" s="359"/>
      <c r="S679" s="359"/>
      <c r="T679" s="359"/>
      <c r="U679" s="359"/>
      <c r="V679" s="359"/>
      <c r="W679" s="337">
        <f t="shared" si="715"/>
        <v>0</v>
      </c>
      <c r="X679" s="359"/>
      <c r="Y679" s="359"/>
      <c r="Z679" s="359"/>
      <c r="AA679" s="359"/>
      <c r="AB679" s="359"/>
      <c r="AC679" s="359"/>
      <c r="AD679" s="359"/>
      <c r="AE679" s="359"/>
      <c r="AF679" s="359"/>
      <c r="AG679" s="359"/>
      <c r="AH679" s="359"/>
      <c r="AI679" s="359"/>
      <c r="AJ679" s="359"/>
      <c r="AK679" s="359"/>
      <c r="AL679" s="359"/>
      <c r="AM679" s="359"/>
      <c r="AN679" s="359"/>
      <c r="AO679" s="337">
        <f t="shared" si="716"/>
        <v>0</v>
      </c>
      <c r="AP679" s="325">
        <f>+D679+W679-AO679</f>
        <v>0</v>
      </c>
      <c r="AQ679" s="360"/>
      <c r="AR679" s="352">
        <f t="shared" si="714"/>
        <v>0</v>
      </c>
    </row>
    <row r="680" spans="1:44">
      <c r="A680" s="308"/>
      <c r="B680" s="309"/>
      <c r="C680" s="324" t="s">
        <v>869</v>
      </c>
      <c r="D680" s="325"/>
      <c r="E680" s="359"/>
      <c r="F680" s="359"/>
      <c r="G680" s="359"/>
      <c r="H680" s="359"/>
      <c r="I680" s="359"/>
      <c r="J680" s="359"/>
      <c r="K680" s="359"/>
      <c r="L680" s="359"/>
      <c r="M680" s="359"/>
      <c r="N680" s="359"/>
      <c r="O680" s="359"/>
      <c r="P680" s="359"/>
      <c r="Q680" s="359"/>
      <c r="R680" s="359"/>
      <c r="S680" s="359"/>
      <c r="T680" s="359"/>
      <c r="U680" s="359"/>
      <c r="V680" s="359"/>
      <c r="W680" s="337">
        <f t="shared" si="715"/>
        <v>0</v>
      </c>
      <c r="X680" s="359"/>
      <c r="Y680" s="359"/>
      <c r="Z680" s="359"/>
      <c r="AA680" s="359"/>
      <c r="AB680" s="359"/>
      <c r="AC680" s="359"/>
      <c r="AD680" s="359"/>
      <c r="AE680" s="359"/>
      <c r="AF680" s="359"/>
      <c r="AG680" s="359"/>
      <c r="AH680" s="359"/>
      <c r="AI680" s="359"/>
      <c r="AJ680" s="359"/>
      <c r="AK680" s="359"/>
      <c r="AL680" s="359"/>
      <c r="AM680" s="359"/>
      <c r="AN680" s="359"/>
      <c r="AO680" s="337">
        <f t="shared" si="716"/>
        <v>0</v>
      </c>
      <c r="AP680" s="325">
        <f>+D680+W680-AO680</f>
        <v>0</v>
      </c>
      <c r="AQ680" s="360"/>
      <c r="AR680" s="352">
        <f t="shared" si="714"/>
        <v>0</v>
      </c>
    </row>
    <row r="681" spans="1:44">
      <c r="A681" s="308"/>
      <c r="B681" s="309"/>
      <c r="C681" s="322" t="s">
        <v>872</v>
      </c>
      <c r="D681" s="323"/>
      <c r="E681" s="323">
        <f>SUM(E682:E690)</f>
        <v>0</v>
      </c>
      <c r="F681" s="323">
        <f t="shared" ref="F681:X681" si="717">SUM(F682:F690)</f>
        <v>0</v>
      </c>
      <c r="G681" s="323">
        <f t="shared" si="717"/>
        <v>0</v>
      </c>
      <c r="H681" s="323">
        <f t="shared" si="717"/>
        <v>0</v>
      </c>
      <c r="I681" s="323">
        <f t="shared" si="717"/>
        <v>0</v>
      </c>
      <c r="J681" s="323">
        <f t="shared" si="717"/>
        <v>0</v>
      </c>
      <c r="K681" s="323">
        <f t="shared" si="717"/>
        <v>0</v>
      </c>
      <c r="L681" s="323">
        <f t="shared" si="717"/>
        <v>0</v>
      </c>
      <c r="M681" s="323">
        <f t="shared" si="717"/>
        <v>0</v>
      </c>
      <c r="N681" s="323">
        <f t="shared" si="717"/>
        <v>0</v>
      </c>
      <c r="O681" s="323">
        <f t="shared" si="717"/>
        <v>0</v>
      </c>
      <c r="P681" s="323">
        <f t="shared" si="717"/>
        <v>0</v>
      </c>
      <c r="Q681" s="323">
        <f t="shared" si="717"/>
        <v>0</v>
      </c>
      <c r="R681" s="323">
        <f t="shared" si="717"/>
        <v>0</v>
      </c>
      <c r="S681" s="323">
        <f t="shared" si="717"/>
        <v>0</v>
      </c>
      <c r="T681" s="323">
        <f t="shared" si="717"/>
        <v>0</v>
      </c>
      <c r="U681" s="323">
        <f t="shared" si="717"/>
        <v>0</v>
      </c>
      <c r="V681" s="323">
        <f t="shared" si="717"/>
        <v>0</v>
      </c>
      <c r="W681" s="336">
        <f t="shared" si="717"/>
        <v>0</v>
      </c>
      <c r="X681" s="323">
        <f t="shared" si="717"/>
        <v>0</v>
      </c>
      <c r="Y681" s="323">
        <f t="shared" ref="Y681:AO681" si="718">SUM(Y682:Y690)</f>
        <v>0</v>
      </c>
      <c r="Z681" s="323">
        <f t="shared" si="718"/>
        <v>0</v>
      </c>
      <c r="AA681" s="323">
        <f t="shared" si="718"/>
        <v>0</v>
      </c>
      <c r="AB681" s="323">
        <f t="shared" si="718"/>
        <v>0</v>
      </c>
      <c r="AC681" s="323">
        <f t="shared" si="718"/>
        <v>0</v>
      </c>
      <c r="AD681" s="323">
        <f t="shared" si="718"/>
        <v>0</v>
      </c>
      <c r="AE681" s="323">
        <f t="shared" si="718"/>
        <v>0</v>
      </c>
      <c r="AF681" s="323">
        <f t="shared" si="718"/>
        <v>0</v>
      </c>
      <c r="AG681" s="323">
        <f t="shared" si="718"/>
        <v>0</v>
      </c>
      <c r="AH681" s="323">
        <f t="shared" si="718"/>
        <v>0</v>
      </c>
      <c r="AI681" s="323">
        <f t="shared" si="718"/>
        <v>0</v>
      </c>
      <c r="AJ681" s="323">
        <f t="shared" si="718"/>
        <v>0</v>
      </c>
      <c r="AK681" s="323">
        <f t="shared" si="718"/>
        <v>0</v>
      </c>
      <c r="AL681" s="323">
        <f t="shared" si="718"/>
        <v>0</v>
      </c>
      <c r="AM681" s="323">
        <f t="shared" si="718"/>
        <v>0</v>
      </c>
      <c r="AN681" s="323">
        <f t="shared" si="718"/>
        <v>0</v>
      </c>
      <c r="AO681" s="336">
        <f t="shared" si="718"/>
        <v>0</v>
      </c>
      <c r="AP681" s="323">
        <f t="shared" ref="AP681:AR681" si="719">SUM(AP682:AP690)</f>
        <v>0</v>
      </c>
      <c r="AQ681" s="350">
        <f t="shared" si="719"/>
        <v>0</v>
      </c>
      <c r="AR681" s="351">
        <f t="shared" si="719"/>
        <v>0</v>
      </c>
    </row>
    <row r="682" spans="1:44">
      <c r="A682" s="308"/>
      <c r="B682" s="309"/>
      <c r="C682" s="324" t="s">
        <v>876</v>
      </c>
      <c r="D682" s="325"/>
      <c r="E682" s="359"/>
      <c r="F682" s="359"/>
      <c r="G682" s="359"/>
      <c r="H682" s="359"/>
      <c r="I682" s="359"/>
      <c r="J682" s="359"/>
      <c r="K682" s="359"/>
      <c r="L682" s="359"/>
      <c r="M682" s="359"/>
      <c r="N682" s="359"/>
      <c r="O682" s="359"/>
      <c r="P682" s="359"/>
      <c r="Q682" s="359"/>
      <c r="R682" s="359"/>
      <c r="S682" s="359"/>
      <c r="T682" s="359"/>
      <c r="U682" s="359"/>
      <c r="V682" s="359"/>
      <c r="W682" s="337">
        <f>SUM(E682:V682)</f>
        <v>0</v>
      </c>
      <c r="X682" s="359"/>
      <c r="Y682" s="359"/>
      <c r="Z682" s="359"/>
      <c r="AA682" s="359"/>
      <c r="AB682" s="359"/>
      <c r="AC682" s="359"/>
      <c r="AD682" s="359"/>
      <c r="AE682" s="359"/>
      <c r="AF682" s="359"/>
      <c r="AG682" s="359"/>
      <c r="AH682" s="359"/>
      <c r="AI682" s="359"/>
      <c r="AJ682" s="359"/>
      <c r="AK682" s="359"/>
      <c r="AL682" s="359"/>
      <c r="AM682" s="359"/>
      <c r="AN682" s="359"/>
      <c r="AO682" s="337">
        <f>SUM(X682:AN682)</f>
        <v>0</v>
      </c>
      <c r="AP682" s="325">
        <f t="shared" ref="AP682:AP690" si="720">+D682+W682-AO682</f>
        <v>0</v>
      </c>
      <c r="AQ682" s="360"/>
      <c r="AR682" s="352">
        <f t="shared" ref="AR682:AR690" si="721">+AP682-AQ682</f>
        <v>0</v>
      </c>
    </row>
    <row r="683" spans="1:44">
      <c r="A683" s="308"/>
      <c r="B683" s="309"/>
      <c r="C683" s="324" t="s">
        <v>880</v>
      </c>
      <c r="D683" s="325"/>
      <c r="E683" s="359"/>
      <c r="F683" s="359"/>
      <c r="G683" s="359"/>
      <c r="H683" s="359"/>
      <c r="I683" s="359"/>
      <c r="J683" s="359"/>
      <c r="K683" s="359"/>
      <c r="L683" s="359"/>
      <c r="M683" s="359"/>
      <c r="N683" s="359"/>
      <c r="O683" s="359"/>
      <c r="P683" s="359"/>
      <c r="Q683" s="359"/>
      <c r="R683" s="359"/>
      <c r="S683" s="359"/>
      <c r="T683" s="359"/>
      <c r="U683" s="359"/>
      <c r="V683" s="359"/>
      <c r="W683" s="337">
        <f t="shared" ref="W683:W690" si="722">SUM(E683:V683)</f>
        <v>0</v>
      </c>
      <c r="X683" s="359"/>
      <c r="Y683" s="359"/>
      <c r="Z683" s="359"/>
      <c r="AA683" s="359"/>
      <c r="AB683" s="359"/>
      <c r="AC683" s="359"/>
      <c r="AD683" s="359"/>
      <c r="AE683" s="359"/>
      <c r="AF683" s="359"/>
      <c r="AG683" s="359"/>
      <c r="AH683" s="359"/>
      <c r="AI683" s="359"/>
      <c r="AJ683" s="359"/>
      <c r="AK683" s="359"/>
      <c r="AL683" s="359"/>
      <c r="AM683" s="359"/>
      <c r="AN683" s="359"/>
      <c r="AO683" s="337">
        <f t="shared" ref="AO683:AO690" si="723">SUM(X683:AN683)</f>
        <v>0</v>
      </c>
      <c r="AP683" s="325">
        <f t="shared" si="720"/>
        <v>0</v>
      </c>
      <c r="AQ683" s="360"/>
      <c r="AR683" s="352">
        <f t="shared" si="721"/>
        <v>0</v>
      </c>
    </row>
    <row r="684" spans="1:44">
      <c r="A684" s="308"/>
      <c r="B684" s="309"/>
      <c r="C684" s="324" t="s">
        <v>884</v>
      </c>
      <c r="D684" s="325"/>
      <c r="E684" s="359"/>
      <c r="F684" s="359"/>
      <c r="G684" s="359"/>
      <c r="H684" s="359"/>
      <c r="I684" s="359"/>
      <c r="J684" s="359"/>
      <c r="K684" s="359"/>
      <c r="L684" s="359"/>
      <c r="M684" s="359"/>
      <c r="N684" s="359"/>
      <c r="O684" s="359"/>
      <c r="P684" s="359"/>
      <c r="Q684" s="359"/>
      <c r="R684" s="359"/>
      <c r="S684" s="359"/>
      <c r="T684" s="359"/>
      <c r="U684" s="359"/>
      <c r="V684" s="359"/>
      <c r="W684" s="337">
        <f t="shared" si="722"/>
        <v>0</v>
      </c>
      <c r="X684" s="359"/>
      <c r="Y684" s="359"/>
      <c r="Z684" s="359"/>
      <c r="AA684" s="359"/>
      <c r="AB684" s="359"/>
      <c r="AC684" s="359"/>
      <c r="AD684" s="359"/>
      <c r="AE684" s="359"/>
      <c r="AF684" s="359"/>
      <c r="AG684" s="359"/>
      <c r="AH684" s="359"/>
      <c r="AI684" s="359"/>
      <c r="AJ684" s="359"/>
      <c r="AK684" s="359"/>
      <c r="AL684" s="359"/>
      <c r="AM684" s="359"/>
      <c r="AN684" s="359"/>
      <c r="AO684" s="337">
        <f t="shared" si="723"/>
        <v>0</v>
      </c>
      <c r="AP684" s="325">
        <f t="shared" si="720"/>
        <v>0</v>
      </c>
      <c r="AQ684" s="360"/>
      <c r="AR684" s="352">
        <f t="shared" si="721"/>
        <v>0</v>
      </c>
    </row>
    <row r="685" spans="1:44">
      <c r="A685" s="308"/>
      <c r="B685" s="309"/>
      <c r="C685" s="324" t="s">
        <v>1018</v>
      </c>
      <c r="D685" s="325"/>
      <c r="E685" s="359"/>
      <c r="F685" s="359"/>
      <c r="G685" s="359"/>
      <c r="H685" s="359"/>
      <c r="I685" s="359"/>
      <c r="J685" s="359"/>
      <c r="K685" s="359"/>
      <c r="L685" s="359"/>
      <c r="M685" s="359"/>
      <c r="N685" s="359"/>
      <c r="O685" s="359"/>
      <c r="P685" s="359"/>
      <c r="Q685" s="359"/>
      <c r="R685" s="359"/>
      <c r="S685" s="359"/>
      <c r="T685" s="359"/>
      <c r="U685" s="359"/>
      <c r="V685" s="359"/>
      <c r="W685" s="337">
        <f t="shared" si="722"/>
        <v>0</v>
      </c>
      <c r="X685" s="359"/>
      <c r="Y685" s="359"/>
      <c r="Z685" s="359"/>
      <c r="AA685" s="359"/>
      <c r="AB685" s="359"/>
      <c r="AC685" s="359"/>
      <c r="AD685" s="359"/>
      <c r="AE685" s="359"/>
      <c r="AF685" s="359"/>
      <c r="AG685" s="359"/>
      <c r="AH685" s="359"/>
      <c r="AI685" s="359"/>
      <c r="AJ685" s="359"/>
      <c r="AK685" s="359"/>
      <c r="AL685" s="359"/>
      <c r="AM685" s="359"/>
      <c r="AN685" s="359"/>
      <c r="AO685" s="337">
        <f t="shared" si="723"/>
        <v>0</v>
      </c>
      <c r="AP685" s="325">
        <f t="shared" si="720"/>
        <v>0</v>
      </c>
      <c r="AQ685" s="360"/>
      <c r="AR685" s="352">
        <f t="shared" si="721"/>
        <v>0</v>
      </c>
    </row>
    <row r="686" spans="1:44">
      <c r="A686" s="308"/>
      <c r="B686" s="309"/>
      <c r="C686" s="324" t="s">
        <v>1019</v>
      </c>
      <c r="D686" s="325"/>
      <c r="E686" s="359"/>
      <c r="F686" s="359"/>
      <c r="G686" s="359"/>
      <c r="H686" s="359"/>
      <c r="I686" s="359"/>
      <c r="J686" s="359"/>
      <c r="K686" s="359"/>
      <c r="L686" s="359"/>
      <c r="M686" s="359"/>
      <c r="N686" s="359"/>
      <c r="O686" s="359"/>
      <c r="P686" s="359"/>
      <c r="Q686" s="359"/>
      <c r="R686" s="359"/>
      <c r="S686" s="359"/>
      <c r="T686" s="359"/>
      <c r="U686" s="359"/>
      <c r="V686" s="359"/>
      <c r="W686" s="337">
        <f t="shared" si="722"/>
        <v>0</v>
      </c>
      <c r="X686" s="359"/>
      <c r="Y686" s="359"/>
      <c r="Z686" s="359"/>
      <c r="AA686" s="359"/>
      <c r="AB686" s="359"/>
      <c r="AC686" s="359"/>
      <c r="AD686" s="359"/>
      <c r="AE686" s="359"/>
      <c r="AF686" s="359"/>
      <c r="AG686" s="359"/>
      <c r="AH686" s="359"/>
      <c r="AI686" s="359"/>
      <c r="AJ686" s="359"/>
      <c r="AK686" s="359"/>
      <c r="AL686" s="359"/>
      <c r="AM686" s="359"/>
      <c r="AN686" s="359"/>
      <c r="AO686" s="337">
        <f t="shared" si="723"/>
        <v>0</v>
      </c>
      <c r="AP686" s="325">
        <f t="shared" si="720"/>
        <v>0</v>
      </c>
      <c r="AQ686" s="360"/>
      <c r="AR686" s="352">
        <f t="shared" si="721"/>
        <v>0</v>
      </c>
    </row>
    <row r="687" spans="1:44">
      <c r="A687" s="308"/>
      <c r="B687" s="309"/>
      <c r="C687" s="324" t="s">
        <v>1020</v>
      </c>
      <c r="D687" s="325"/>
      <c r="E687" s="359"/>
      <c r="F687" s="359"/>
      <c r="G687" s="359"/>
      <c r="H687" s="359"/>
      <c r="I687" s="359"/>
      <c r="J687" s="359"/>
      <c r="K687" s="359"/>
      <c r="L687" s="359"/>
      <c r="M687" s="359"/>
      <c r="N687" s="359"/>
      <c r="O687" s="359"/>
      <c r="P687" s="359"/>
      <c r="Q687" s="359"/>
      <c r="R687" s="359"/>
      <c r="S687" s="359"/>
      <c r="T687" s="359"/>
      <c r="U687" s="359"/>
      <c r="V687" s="359"/>
      <c r="W687" s="337">
        <f t="shared" si="722"/>
        <v>0</v>
      </c>
      <c r="X687" s="359"/>
      <c r="Y687" s="359"/>
      <c r="Z687" s="359"/>
      <c r="AA687" s="359"/>
      <c r="AB687" s="359"/>
      <c r="AC687" s="359"/>
      <c r="AD687" s="359"/>
      <c r="AE687" s="359"/>
      <c r="AF687" s="359"/>
      <c r="AG687" s="359"/>
      <c r="AH687" s="359"/>
      <c r="AI687" s="359"/>
      <c r="AJ687" s="359"/>
      <c r="AK687" s="359"/>
      <c r="AL687" s="359"/>
      <c r="AM687" s="359"/>
      <c r="AN687" s="359"/>
      <c r="AO687" s="337">
        <f t="shared" si="723"/>
        <v>0</v>
      </c>
      <c r="AP687" s="325">
        <f t="shared" si="720"/>
        <v>0</v>
      </c>
      <c r="AQ687" s="360"/>
      <c r="AR687" s="352">
        <f t="shared" si="721"/>
        <v>0</v>
      </c>
    </row>
    <row r="688" spans="1:44">
      <c r="A688" s="308"/>
      <c r="B688" s="309"/>
      <c r="C688" s="324" t="s">
        <v>1021</v>
      </c>
      <c r="D688" s="325"/>
      <c r="E688" s="359"/>
      <c r="F688" s="359"/>
      <c r="G688" s="359"/>
      <c r="H688" s="359"/>
      <c r="I688" s="359"/>
      <c r="J688" s="359"/>
      <c r="K688" s="359"/>
      <c r="L688" s="359"/>
      <c r="M688" s="359"/>
      <c r="N688" s="359"/>
      <c r="O688" s="359"/>
      <c r="P688" s="359"/>
      <c r="Q688" s="359"/>
      <c r="R688" s="359"/>
      <c r="S688" s="359"/>
      <c r="T688" s="359"/>
      <c r="U688" s="359"/>
      <c r="V688" s="359"/>
      <c r="W688" s="337">
        <f t="shared" si="722"/>
        <v>0</v>
      </c>
      <c r="X688" s="359"/>
      <c r="Y688" s="359"/>
      <c r="Z688" s="359"/>
      <c r="AA688" s="359"/>
      <c r="AB688" s="359"/>
      <c r="AC688" s="359"/>
      <c r="AD688" s="359"/>
      <c r="AE688" s="359"/>
      <c r="AF688" s="359"/>
      <c r="AG688" s="359"/>
      <c r="AH688" s="359"/>
      <c r="AI688" s="359"/>
      <c r="AJ688" s="359"/>
      <c r="AK688" s="359"/>
      <c r="AL688" s="359"/>
      <c r="AM688" s="359"/>
      <c r="AN688" s="359"/>
      <c r="AO688" s="337">
        <f t="shared" si="723"/>
        <v>0</v>
      </c>
      <c r="AP688" s="325">
        <f t="shared" si="720"/>
        <v>0</v>
      </c>
      <c r="AQ688" s="360"/>
      <c r="AR688" s="352">
        <f t="shared" si="721"/>
        <v>0</v>
      </c>
    </row>
    <row r="689" spans="1:44">
      <c r="A689" s="308"/>
      <c r="B689" s="309"/>
      <c r="C689" s="324" t="s">
        <v>888</v>
      </c>
      <c r="D689" s="325"/>
      <c r="E689" s="359"/>
      <c r="F689" s="359"/>
      <c r="G689" s="359"/>
      <c r="H689" s="359"/>
      <c r="I689" s="359"/>
      <c r="J689" s="359"/>
      <c r="K689" s="359"/>
      <c r="L689" s="359"/>
      <c r="M689" s="359"/>
      <c r="N689" s="359"/>
      <c r="O689" s="359"/>
      <c r="P689" s="359"/>
      <c r="Q689" s="359"/>
      <c r="R689" s="359"/>
      <c r="S689" s="359"/>
      <c r="T689" s="359"/>
      <c r="U689" s="359"/>
      <c r="V689" s="359"/>
      <c r="W689" s="337">
        <f t="shared" si="722"/>
        <v>0</v>
      </c>
      <c r="X689" s="359"/>
      <c r="Y689" s="359"/>
      <c r="Z689" s="359"/>
      <c r="AA689" s="359"/>
      <c r="AB689" s="359"/>
      <c r="AC689" s="359"/>
      <c r="AD689" s="359"/>
      <c r="AE689" s="359"/>
      <c r="AF689" s="359"/>
      <c r="AG689" s="359"/>
      <c r="AH689" s="359"/>
      <c r="AI689" s="359"/>
      <c r="AJ689" s="359"/>
      <c r="AK689" s="359"/>
      <c r="AL689" s="359"/>
      <c r="AM689" s="359"/>
      <c r="AN689" s="359"/>
      <c r="AO689" s="337">
        <f t="shared" si="723"/>
        <v>0</v>
      </c>
      <c r="AP689" s="325">
        <f t="shared" si="720"/>
        <v>0</v>
      </c>
      <c r="AQ689" s="360"/>
      <c r="AR689" s="352">
        <f t="shared" si="721"/>
        <v>0</v>
      </c>
    </row>
    <row r="690" spans="1:44">
      <c r="A690" s="308"/>
      <c r="B690" s="309"/>
      <c r="C690" s="324" t="s">
        <v>891</v>
      </c>
      <c r="D690" s="325"/>
      <c r="E690" s="359"/>
      <c r="F690" s="359"/>
      <c r="G690" s="359"/>
      <c r="H690" s="359"/>
      <c r="I690" s="359"/>
      <c r="J690" s="359"/>
      <c r="K690" s="359"/>
      <c r="L690" s="359"/>
      <c r="M690" s="359"/>
      <c r="N690" s="359"/>
      <c r="O690" s="359"/>
      <c r="P690" s="359"/>
      <c r="Q690" s="359"/>
      <c r="R690" s="359"/>
      <c r="S690" s="359"/>
      <c r="T690" s="359"/>
      <c r="U690" s="359"/>
      <c r="V690" s="359"/>
      <c r="W690" s="337">
        <f t="shared" si="722"/>
        <v>0</v>
      </c>
      <c r="X690" s="359"/>
      <c r="Y690" s="359"/>
      <c r="Z690" s="359"/>
      <c r="AA690" s="359"/>
      <c r="AB690" s="359"/>
      <c r="AC690" s="359"/>
      <c r="AD690" s="359"/>
      <c r="AE690" s="359"/>
      <c r="AF690" s="359"/>
      <c r="AG690" s="359"/>
      <c r="AH690" s="359"/>
      <c r="AI690" s="359"/>
      <c r="AJ690" s="359"/>
      <c r="AK690" s="359"/>
      <c r="AL690" s="359"/>
      <c r="AM690" s="359"/>
      <c r="AN690" s="359"/>
      <c r="AO690" s="337">
        <f t="shared" si="723"/>
        <v>0</v>
      </c>
      <c r="AP690" s="325">
        <f t="shared" si="720"/>
        <v>0</v>
      </c>
      <c r="AQ690" s="360"/>
      <c r="AR690" s="352">
        <f t="shared" si="721"/>
        <v>0</v>
      </c>
    </row>
    <row r="691" spans="1:44">
      <c r="A691" s="308"/>
      <c r="B691" s="309"/>
      <c r="C691" s="322" t="s">
        <v>1022</v>
      </c>
      <c r="D691" s="323"/>
      <c r="E691" s="323">
        <f>SUM(E692)</f>
        <v>0</v>
      </c>
      <c r="F691" s="323">
        <f t="shared" ref="F691:X691" si="724">SUM(F692)</f>
        <v>0</v>
      </c>
      <c r="G691" s="323">
        <f t="shared" si="724"/>
        <v>0</v>
      </c>
      <c r="H691" s="323">
        <f t="shared" si="724"/>
        <v>0</v>
      </c>
      <c r="I691" s="323">
        <f t="shared" si="724"/>
        <v>0</v>
      </c>
      <c r="J691" s="323">
        <f t="shared" si="724"/>
        <v>0</v>
      </c>
      <c r="K691" s="323">
        <f t="shared" si="724"/>
        <v>0</v>
      </c>
      <c r="L691" s="323">
        <f t="shared" si="724"/>
        <v>0</v>
      </c>
      <c r="M691" s="323">
        <f t="shared" si="724"/>
        <v>0</v>
      </c>
      <c r="N691" s="323">
        <f t="shared" si="724"/>
        <v>0</v>
      </c>
      <c r="O691" s="323">
        <f t="shared" si="724"/>
        <v>0</v>
      </c>
      <c r="P691" s="323">
        <f t="shared" si="724"/>
        <v>0</v>
      </c>
      <c r="Q691" s="323">
        <f t="shared" si="724"/>
        <v>0</v>
      </c>
      <c r="R691" s="323">
        <f t="shared" si="724"/>
        <v>0</v>
      </c>
      <c r="S691" s="323">
        <f t="shared" si="724"/>
        <v>0</v>
      </c>
      <c r="T691" s="323">
        <f t="shared" si="724"/>
        <v>0</v>
      </c>
      <c r="U691" s="323">
        <f t="shared" si="724"/>
        <v>0</v>
      </c>
      <c r="V691" s="323">
        <f t="shared" si="724"/>
        <v>0</v>
      </c>
      <c r="W691" s="336">
        <f t="shared" si="724"/>
        <v>0</v>
      </c>
      <c r="X691" s="323">
        <f t="shared" si="724"/>
        <v>0</v>
      </c>
      <c r="Y691" s="323">
        <f t="shared" ref="Y691:AO691" si="725">SUM(Y692)</f>
        <v>0</v>
      </c>
      <c r="Z691" s="323">
        <f t="shared" si="725"/>
        <v>0</v>
      </c>
      <c r="AA691" s="323">
        <f t="shared" si="725"/>
        <v>0</v>
      </c>
      <c r="AB691" s="323">
        <f t="shared" si="725"/>
        <v>0</v>
      </c>
      <c r="AC691" s="323">
        <f t="shared" si="725"/>
        <v>0</v>
      </c>
      <c r="AD691" s="323">
        <f t="shared" si="725"/>
        <v>0</v>
      </c>
      <c r="AE691" s="323">
        <f t="shared" si="725"/>
        <v>0</v>
      </c>
      <c r="AF691" s="323">
        <f t="shared" si="725"/>
        <v>0</v>
      </c>
      <c r="AG691" s="323">
        <f t="shared" si="725"/>
        <v>0</v>
      </c>
      <c r="AH691" s="323">
        <f t="shared" si="725"/>
        <v>0</v>
      </c>
      <c r="AI691" s="323">
        <f t="shared" si="725"/>
        <v>0</v>
      </c>
      <c r="AJ691" s="323">
        <f t="shared" si="725"/>
        <v>0</v>
      </c>
      <c r="AK691" s="323">
        <f t="shared" si="725"/>
        <v>0</v>
      </c>
      <c r="AL691" s="323">
        <f t="shared" si="725"/>
        <v>0</v>
      </c>
      <c r="AM691" s="323">
        <f t="shared" si="725"/>
        <v>0</v>
      </c>
      <c r="AN691" s="323">
        <f t="shared" si="725"/>
        <v>0</v>
      </c>
      <c r="AO691" s="336">
        <f t="shared" si="725"/>
        <v>0</v>
      </c>
      <c r="AP691" s="323">
        <f t="shared" ref="AP691:AR691" si="726">SUM(AP692)</f>
        <v>0</v>
      </c>
      <c r="AQ691" s="350">
        <f t="shared" si="726"/>
        <v>0</v>
      </c>
      <c r="AR691" s="351">
        <f t="shared" si="726"/>
        <v>0</v>
      </c>
    </row>
    <row r="692" spans="1:44">
      <c r="A692" s="308"/>
      <c r="B692" s="309"/>
      <c r="C692" s="324" t="s">
        <v>1023</v>
      </c>
      <c r="D692" s="325"/>
      <c r="E692" s="359"/>
      <c r="F692" s="359"/>
      <c r="G692" s="359"/>
      <c r="H692" s="359"/>
      <c r="I692" s="359"/>
      <c r="J692" s="359"/>
      <c r="K692" s="359"/>
      <c r="L692" s="359"/>
      <c r="M692" s="359"/>
      <c r="N692" s="359"/>
      <c r="O692" s="359"/>
      <c r="P692" s="359"/>
      <c r="Q692" s="359"/>
      <c r="R692" s="359"/>
      <c r="S692" s="359"/>
      <c r="T692" s="359"/>
      <c r="U692" s="359"/>
      <c r="V692" s="359"/>
      <c r="W692" s="337">
        <f>SUM(E692:V692)</f>
        <v>0</v>
      </c>
      <c r="X692" s="359"/>
      <c r="Y692" s="359"/>
      <c r="Z692" s="359"/>
      <c r="AA692" s="359"/>
      <c r="AB692" s="359"/>
      <c r="AC692" s="359"/>
      <c r="AD692" s="359"/>
      <c r="AE692" s="359"/>
      <c r="AF692" s="359"/>
      <c r="AG692" s="359"/>
      <c r="AH692" s="359"/>
      <c r="AI692" s="359"/>
      <c r="AJ692" s="359"/>
      <c r="AK692" s="359"/>
      <c r="AL692" s="359"/>
      <c r="AM692" s="359"/>
      <c r="AN692" s="359"/>
      <c r="AO692" s="337">
        <f>SUM(X692:AN692)</f>
        <v>0</v>
      </c>
      <c r="AP692" s="325">
        <f>+D692+W692-AO692</f>
        <v>0</v>
      </c>
      <c r="AQ692" s="360"/>
      <c r="AR692" s="352">
        <f t="shared" ref="AR692" si="727">+AP692-AQ692</f>
        <v>0</v>
      </c>
    </row>
    <row r="693" spans="1:44">
      <c r="A693" s="308"/>
      <c r="B693" s="309"/>
      <c r="C693" s="327" t="s">
        <v>1024</v>
      </c>
      <c r="D693" s="328"/>
      <c r="E693" s="328">
        <f>+E645+E647+E669+E675+E681+E691</f>
        <v>0</v>
      </c>
      <c r="F693" s="328">
        <f t="shared" ref="F693:X693" si="728">+F645+F647+F669+F675+F681+F691</f>
        <v>0</v>
      </c>
      <c r="G693" s="328">
        <f t="shared" si="728"/>
        <v>0</v>
      </c>
      <c r="H693" s="328">
        <f t="shared" si="728"/>
        <v>0</v>
      </c>
      <c r="I693" s="328">
        <f t="shared" si="728"/>
        <v>0</v>
      </c>
      <c r="J693" s="328">
        <f t="shared" si="728"/>
        <v>0</v>
      </c>
      <c r="K693" s="328">
        <f t="shared" si="728"/>
        <v>0</v>
      </c>
      <c r="L693" s="328">
        <f t="shared" si="728"/>
        <v>0</v>
      </c>
      <c r="M693" s="328">
        <f t="shared" si="728"/>
        <v>0</v>
      </c>
      <c r="N693" s="328">
        <f t="shared" si="728"/>
        <v>0</v>
      </c>
      <c r="O693" s="328">
        <f t="shared" si="728"/>
        <v>0</v>
      </c>
      <c r="P693" s="328">
        <f t="shared" si="728"/>
        <v>0</v>
      </c>
      <c r="Q693" s="328">
        <f t="shared" si="728"/>
        <v>0</v>
      </c>
      <c r="R693" s="328">
        <f t="shared" si="728"/>
        <v>0</v>
      </c>
      <c r="S693" s="328">
        <f t="shared" si="728"/>
        <v>0</v>
      </c>
      <c r="T693" s="328">
        <f t="shared" si="728"/>
        <v>0</v>
      </c>
      <c r="U693" s="328">
        <f t="shared" si="728"/>
        <v>0</v>
      </c>
      <c r="V693" s="328">
        <f t="shared" si="728"/>
        <v>0</v>
      </c>
      <c r="W693" s="338">
        <f t="shared" si="728"/>
        <v>0</v>
      </c>
      <c r="X693" s="328">
        <f t="shared" si="728"/>
        <v>0</v>
      </c>
      <c r="Y693" s="328">
        <f t="shared" ref="Y693:AO693" si="729">+Y645+Y647+Y669+Y675+Y681+Y691</f>
        <v>0</v>
      </c>
      <c r="Z693" s="328">
        <f t="shared" si="729"/>
        <v>0</v>
      </c>
      <c r="AA693" s="328">
        <f t="shared" si="729"/>
        <v>0</v>
      </c>
      <c r="AB693" s="328">
        <f t="shared" si="729"/>
        <v>0</v>
      </c>
      <c r="AC693" s="328">
        <f t="shared" si="729"/>
        <v>0</v>
      </c>
      <c r="AD693" s="328">
        <f t="shared" si="729"/>
        <v>0</v>
      </c>
      <c r="AE693" s="328">
        <f t="shared" si="729"/>
        <v>0</v>
      </c>
      <c r="AF693" s="328">
        <f t="shared" si="729"/>
        <v>0</v>
      </c>
      <c r="AG693" s="328">
        <f t="shared" si="729"/>
        <v>0</v>
      </c>
      <c r="AH693" s="328">
        <f t="shared" si="729"/>
        <v>0</v>
      </c>
      <c r="AI693" s="328">
        <f t="shared" si="729"/>
        <v>0</v>
      </c>
      <c r="AJ693" s="328">
        <f t="shared" si="729"/>
        <v>0</v>
      </c>
      <c r="AK693" s="328">
        <f t="shared" si="729"/>
        <v>0</v>
      </c>
      <c r="AL693" s="328">
        <f t="shared" si="729"/>
        <v>0</v>
      </c>
      <c r="AM693" s="328">
        <f t="shared" si="729"/>
        <v>0</v>
      </c>
      <c r="AN693" s="328">
        <f t="shared" si="729"/>
        <v>0</v>
      </c>
      <c r="AO693" s="338">
        <f t="shared" si="729"/>
        <v>0</v>
      </c>
      <c r="AP693" s="328">
        <f t="shared" ref="AP693:AR693" si="730">+AP645+AP647+AP669+AP675+AP681+AP691</f>
        <v>0</v>
      </c>
      <c r="AQ693" s="353">
        <f t="shared" si="730"/>
        <v>0</v>
      </c>
      <c r="AR693" s="328">
        <f t="shared" si="730"/>
        <v>0</v>
      </c>
    </row>
    <row r="694" spans="1:44">
      <c r="A694" s="308"/>
      <c r="B694" s="309"/>
      <c r="C694" s="329" t="s">
        <v>1025</v>
      </c>
      <c r="D694" s="330"/>
      <c r="E694" s="330"/>
      <c r="F694" s="330"/>
      <c r="G694" s="330"/>
      <c r="H694" s="330"/>
      <c r="I694" s="330"/>
      <c r="J694" s="330"/>
      <c r="K694" s="330"/>
      <c r="L694" s="330"/>
      <c r="M694" s="330"/>
      <c r="N694" s="330"/>
      <c r="O694" s="330"/>
      <c r="P694" s="330"/>
      <c r="Q694" s="330"/>
      <c r="R694" s="330"/>
      <c r="S694" s="330"/>
      <c r="T694" s="330"/>
      <c r="U694" s="330"/>
      <c r="V694" s="330"/>
      <c r="W694" s="330"/>
      <c r="X694" s="330"/>
      <c r="Y694" s="330"/>
      <c r="Z694" s="330"/>
      <c r="AA694" s="330"/>
      <c r="AB694" s="330"/>
      <c r="AC694" s="330"/>
      <c r="AD694" s="330"/>
      <c r="AE694" s="330"/>
      <c r="AF694" s="330"/>
      <c r="AG694" s="330"/>
      <c r="AH694" s="330"/>
      <c r="AI694" s="330"/>
      <c r="AJ694" s="330"/>
      <c r="AK694" s="330"/>
      <c r="AL694" s="330"/>
      <c r="AM694" s="330"/>
      <c r="AN694" s="330"/>
      <c r="AO694" s="330"/>
      <c r="AP694" s="330"/>
      <c r="AQ694" s="330"/>
      <c r="AR694" s="354"/>
    </row>
    <row r="695" spans="1:44">
      <c r="A695" s="308"/>
      <c r="B695" s="309"/>
      <c r="C695" s="324" t="s">
        <v>1026</v>
      </c>
      <c r="D695" s="325"/>
      <c r="E695" s="359"/>
      <c r="F695" s="359"/>
      <c r="G695" s="359"/>
      <c r="H695" s="359"/>
      <c r="I695" s="359"/>
      <c r="J695" s="359"/>
      <c r="K695" s="359"/>
      <c r="L695" s="359"/>
      <c r="M695" s="359"/>
      <c r="N695" s="359"/>
      <c r="O695" s="359"/>
      <c r="P695" s="359"/>
      <c r="Q695" s="359"/>
      <c r="R695" s="359"/>
      <c r="S695" s="359"/>
      <c r="T695" s="359"/>
      <c r="U695" s="359"/>
      <c r="V695" s="359"/>
      <c r="W695" s="337">
        <f>SUM(E695:V695)</f>
        <v>0</v>
      </c>
      <c r="X695" s="359"/>
      <c r="Y695" s="359"/>
      <c r="Z695" s="359"/>
      <c r="AA695" s="359"/>
      <c r="AB695" s="359"/>
      <c r="AC695" s="359"/>
      <c r="AD695" s="359"/>
      <c r="AE695" s="359"/>
      <c r="AF695" s="359"/>
      <c r="AG695" s="359"/>
      <c r="AH695" s="359"/>
      <c r="AI695" s="359"/>
      <c r="AJ695" s="359"/>
      <c r="AK695" s="359"/>
      <c r="AL695" s="359"/>
      <c r="AM695" s="359"/>
      <c r="AN695" s="359"/>
      <c r="AO695" s="337">
        <f>SUM(X695:AN695)</f>
        <v>0</v>
      </c>
      <c r="AP695" s="325">
        <f>+D695+W695-AO695</f>
        <v>0</v>
      </c>
      <c r="AQ695" s="360"/>
      <c r="AR695" s="352">
        <f t="shared" ref="AR695:AR698" si="731">+AP695-AQ695</f>
        <v>0</v>
      </c>
    </row>
    <row r="696" spans="1:44">
      <c r="A696" s="308"/>
      <c r="B696" s="309"/>
      <c r="C696" s="324" t="s">
        <v>1027</v>
      </c>
      <c r="D696" s="325"/>
      <c r="E696" s="359"/>
      <c r="F696" s="359"/>
      <c r="G696" s="359"/>
      <c r="H696" s="359"/>
      <c r="I696" s="359"/>
      <c r="J696" s="359"/>
      <c r="K696" s="359"/>
      <c r="L696" s="359"/>
      <c r="M696" s="359"/>
      <c r="N696" s="359"/>
      <c r="O696" s="359"/>
      <c r="P696" s="359"/>
      <c r="Q696" s="359"/>
      <c r="R696" s="359"/>
      <c r="S696" s="359"/>
      <c r="T696" s="359"/>
      <c r="U696" s="359"/>
      <c r="V696" s="359"/>
      <c r="W696" s="337">
        <f>SUM(E696:V696)</f>
        <v>0</v>
      </c>
      <c r="X696" s="359"/>
      <c r="Y696" s="359"/>
      <c r="Z696" s="359"/>
      <c r="AA696" s="359"/>
      <c r="AB696" s="359"/>
      <c r="AC696" s="359"/>
      <c r="AD696" s="359"/>
      <c r="AE696" s="359"/>
      <c r="AF696" s="359"/>
      <c r="AG696" s="359"/>
      <c r="AH696" s="359"/>
      <c r="AI696" s="359"/>
      <c r="AJ696" s="359"/>
      <c r="AK696" s="359"/>
      <c r="AL696" s="359"/>
      <c r="AM696" s="359"/>
      <c r="AN696" s="359"/>
      <c r="AO696" s="337">
        <f t="shared" ref="AO696:AO698" si="732">SUM(X696:AN696)</f>
        <v>0</v>
      </c>
      <c r="AP696" s="325">
        <f>+D696+W696-AO696</f>
        <v>0</v>
      </c>
      <c r="AQ696" s="360"/>
      <c r="AR696" s="352">
        <f t="shared" si="731"/>
        <v>0</v>
      </c>
    </row>
    <row r="697" spans="1:44">
      <c r="A697" s="308"/>
      <c r="B697" s="309"/>
      <c r="C697" s="324" t="s">
        <v>1028</v>
      </c>
      <c r="D697" s="325"/>
      <c r="E697" s="359"/>
      <c r="F697" s="359"/>
      <c r="G697" s="359"/>
      <c r="H697" s="359"/>
      <c r="I697" s="359"/>
      <c r="J697" s="359"/>
      <c r="K697" s="359"/>
      <c r="L697" s="359"/>
      <c r="M697" s="359"/>
      <c r="N697" s="359"/>
      <c r="O697" s="359"/>
      <c r="P697" s="359"/>
      <c r="Q697" s="359"/>
      <c r="R697" s="359"/>
      <c r="S697" s="359"/>
      <c r="T697" s="359"/>
      <c r="U697" s="359"/>
      <c r="V697" s="359"/>
      <c r="W697" s="337">
        <f>SUM(E697:V697)</f>
        <v>0</v>
      </c>
      <c r="X697" s="359"/>
      <c r="Y697" s="359"/>
      <c r="Z697" s="359"/>
      <c r="AA697" s="359"/>
      <c r="AB697" s="359"/>
      <c r="AC697" s="359"/>
      <c r="AD697" s="359"/>
      <c r="AE697" s="359"/>
      <c r="AF697" s="359"/>
      <c r="AG697" s="359"/>
      <c r="AH697" s="359"/>
      <c r="AI697" s="359"/>
      <c r="AJ697" s="359"/>
      <c r="AK697" s="359"/>
      <c r="AL697" s="359"/>
      <c r="AM697" s="359"/>
      <c r="AN697" s="359"/>
      <c r="AO697" s="337">
        <f t="shared" si="732"/>
        <v>0</v>
      </c>
      <c r="AP697" s="325">
        <f>+D697+W697-AO697</f>
        <v>0</v>
      </c>
      <c r="AQ697" s="360"/>
      <c r="AR697" s="352">
        <f t="shared" si="731"/>
        <v>0</v>
      </c>
    </row>
    <row r="698" spans="1:44">
      <c r="A698" s="308"/>
      <c r="B698" s="309"/>
      <c r="C698" s="324" t="s">
        <v>1029</v>
      </c>
      <c r="D698" s="325"/>
      <c r="E698" s="359"/>
      <c r="F698" s="359"/>
      <c r="G698" s="359"/>
      <c r="H698" s="359"/>
      <c r="I698" s="359"/>
      <c r="J698" s="359"/>
      <c r="K698" s="359"/>
      <c r="L698" s="359"/>
      <c r="M698" s="359"/>
      <c r="N698" s="359"/>
      <c r="O698" s="359"/>
      <c r="P698" s="359"/>
      <c r="Q698" s="359"/>
      <c r="R698" s="359"/>
      <c r="S698" s="359"/>
      <c r="T698" s="359"/>
      <c r="U698" s="359"/>
      <c r="V698" s="359"/>
      <c r="W698" s="337">
        <f>SUM(E698:V698)</f>
        <v>0</v>
      </c>
      <c r="X698" s="359"/>
      <c r="Y698" s="359"/>
      <c r="Z698" s="359"/>
      <c r="AA698" s="359"/>
      <c r="AB698" s="359"/>
      <c r="AC698" s="359"/>
      <c r="AD698" s="359"/>
      <c r="AE698" s="359"/>
      <c r="AF698" s="359"/>
      <c r="AG698" s="359"/>
      <c r="AH698" s="359"/>
      <c r="AI698" s="359"/>
      <c r="AJ698" s="359"/>
      <c r="AK698" s="359"/>
      <c r="AL698" s="359"/>
      <c r="AM698" s="359"/>
      <c r="AN698" s="359"/>
      <c r="AO698" s="337">
        <f t="shared" si="732"/>
        <v>0</v>
      </c>
      <c r="AP698" s="325">
        <f>+D698+W698-AO698</f>
        <v>0</v>
      </c>
      <c r="AQ698" s="360"/>
      <c r="AR698" s="352">
        <f t="shared" si="731"/>
        <v>0</v>
      </c>
    </row>
    <row r="699" spans="1:44">
      <c r="A699" s="308"/>
      <c r="B699" s="309"/>
      <c r="C699" s="327" t="s">
        <v>1030</v>
      </c>
      <c r="D699" s="328"/>
      <c r="E699" s="328">
        <f t="shared" ref="E699:U699" si="733">SUM(E695:E698)</f>
        <v>0</v>
      </c>
      <c r="F699" s="328">
        <f t="shared" si="733"/>
        <v>0</v>
      </c>
      <c r="G699" s="328">
        <f t="shared" si="733"/>
        <v>0</v>
      </c>
      <c r="H699" s="328">
        <f t="shared" si="733"/>
        <v>0</v>
      </c>
      <c r="I699" s="328">
        <f t="shared" si="733"/>
        <v>0</v>
      </c>
      <c r="J699" s="328">
        <f t="shared" si="733"/>
        <v>0</v>
      </c>
      <c r="K699" s="328">
        <f t="shared" si="733"/>
        <v>0</v>
      </c>
      <c r="L699" s="328">
        <f t="shared" si="733"/>
        <v>0</v>
      </c>
      <c r="M699" s="328">
        <f t="shared" si="733"/>
        <v>0</v>
      </c>
      <c r="N699" s="328">
        <f t="shared" si="733"/>
        <v>0</v>
      </c>
      <c r="O699" s="328">
        <f t="shared" si="733"/>
        <v>0</v>
      </c>
      <c r="P699" s="328">
        <f t="shared" si="733"/>
        <v>0</v>
      </c>
      <c r="Q699" s="328">
        <f t="shared" si="733"/>
        <v>0</v>
      </c>
      <c r="R699" s="328">
        <f t="shared" si="733"/>
        <v>0</v>
      </c>
      <c r="S699" s="328">
        <f t="shared" si="733"/>
        <v>0</v>
      </c>
      <c r="T699" s="328">
        <f t="shared" si="733"/>
        <v>0</v>
      </c>
      <c r="U699" s="328">
        <f t="shared" si="733"/>
        <v>0</v>
      </c>
      <c r="V699" s="328">
        <f t="shared" ref="V699:X699" si="734">SUM(V695:V698)</f>
        <v>0</v>
      </c>
      <c r="W699" s="338">
        <f t="shared" si="734"/>
        <v>0</v>
      </c>
      <c r="X699" s="328">
        <f t="shared" si="734"/>
        <v>0</v>
      </c>
      <c r="Y699" s="328">
        <f t="shared" ref="Y699:AO699" si="735">SUM(Y695:Y698)</f>
        <v>0</v>
      </c>
      <c r="Z699" s="328">
        <f t="shared" si="735"/>
        <v>0</v>
      </c>
      <c r="AA699" s="328">
        <f t="shared" si="735"/>
        <v>0</v>
      </c>
      <c r="AB699" s="328">
        <f t="shared" si="735"/>
        <v>0</v>
      </c>
      <c r="AC699" s="328">
        <f t="shared" si="735"/>
        <v>0</v>
      </c>
      <c r="AD699" s="328">
        <f t="shared" si="735"/>
        <v>0</v>
      </c>
      <c r="AE699" s="328">
        <f t="shared" si="735"/>
        <v>0</v>
      </c>
      <c r="AF699" s="328">
        <f t="shared" si="735"/>
        <v>0</v>
      </c>
      <c r="AG699" s="328">
        <f t="shared" si="735"/>
        <v>0</v>
      </c>
      <c r="AH699" s="328">
        <f t="shared" si="735"/>
        <v>0</v>
      </c>
      <c r="AI699" s="328">
        <f t="shared" si="735"/>
        <v>0</v>
      </c>
      <c r="AJ699" s="328">
        <f t="shared" si="735"/>
        <v>0</v>
      </c>
      <c r="AK699" s="328">
        <f t="shared" si="735"/>
        <v>0</v>
      </c>
      <c r="AL699" s="328">
        <f t="shared" si="735"/>
        <v>0</v>
      </c>
      <c r="AM699" s="328">
        <f t="shared" si="735"/>
        <v>0</v>
      </c>
      <c r="AN699" s="328">
        <f t="shared" si="735"/>
        <v>0</v>
      </c>
      <c r="AO699" s="338">
        <f t="shared" si="735"/>
        <v>0</v>
      </c>
      <c r="AP699" s="328">
        <f t="shared" ref="AP699:AR699" si="736">SUM(AP695:AP698)</f>
        <v>0</v>
      </c>
      <c r="AQ699" s="353">
        <f t="shared" si="736"/>
        <v>0</v>
      </c>
      <c r="AR699" s="328">
        <f t="shared" si="736"/>
        <v>0</v>
      </c>
    </row>
    <row r="700" spans="1:44">
      <c r="A700" s="308"/>
      <c r="B700" s="309"/>
      <c r="C700" s="331" t="s">
        <v>1031</v>
      </c>
      <c r="D700" s="332"/>
      <c r="E700" s="332">
        <f>+E693+E699</f>
        <v>0</v>
      </c>
      <c r="F700" s="332">
        <f t="shared" ref="F700:V700" si="737">+F693+F699</f>
        <v>0</v>
      </c>
      <c r="G700" s="332">
        <f t="shared" si="737"/>
        <v>0</v>
      </c>
      <c r="H700" s="332">
        <f t="shared" si="737"/>
        <v>0</v>
      </c>
      <c r="I700" s="332">
        <f t="shared" si="737"/>
        <v>0</v>
      </c>
      <c r="J700" s="332">
        <f t="shared" si="737"/>
        <v>0</v>
      </c>
      <c r="K700" s="332">
        <f t="shared" si="737"/>
        <v>0</v>
      </c>
      <c r="L700" s="332">
        <f t="shared" si="737"/>
        <v>0</v>
      </c>
      <c r="M700" s="332">
        <f t="shared" si="737"/>
        <v>0</v>
      </c>
      <c r="N700" s="332">
        <f t="shared" si="737"/>
        <v>0</v>
      </c>
      <c r="O700" s="332">
        <f t="shared" si="737"/>
        <v>0</v>
      </c>
      <c r="P700" s="332">
        <f t="shared" si="737"/>
        <v>0</v>
      </c>
      <c r="Q700" s="332">
        <f t="shared" si="737"/>
        <v>0</v>
      </c>
      <c r="R700" s="332">
        <f t="shared" si="737"/>
        <v>0</v>
      </c>
      <c r="S700" s="332">
        <f t="shared" si="737"/>
        <v>0</v>
      </c>
      <c r="T700" s="332">
        <f t="shared" si="737"/>
        <v>0</v>
      </c>
      <c r="U700" s="332">
        <f t="shared" si="737"/>
        <v>0</v>
      </c>
      <c r="V700" s="332">
        <f t="shared" si="737"/>
        <v>0</v>
      </c>
      <c r="W700" s="339">
        <f t="shared" ref="W700:X700" si="738">+W693+W699</f>
        <v>0</v>
      </c>
      <c r="X700" s="332">
        <f t="shared" si="738"/>
        <v>0</v>
      </c>
      <c r="Y700" s="332">
        <f t="shared" ref="Y700:AO700" si="739">+Y693+Y699</f>
        <v>0</v>
      </c>
      <c r="Z700" s="332">
        <f t="shared" si="739"/>
        <v>0</v>
      </c>
      <c r="AA700" s="332">
        <f t="shared" si="739"/>
        <v>0</v>
      </c>
      <c r="AB700" s="332">
        <f t="shared" si="739"/>
        <v>0</v>
      </c>
      <c r="AC700" s="332">
        <f t="shared" si="739"/>
        <v>0</v>
      </c>
      <c r="AD700" s="332">
        <f t="shared" si="739"/>
        <v>0</v>
      </c>
      <c r="AE700" s="332">
        <f t="shared" si="739"/>
        <v>0</v>
      </c>
      <c r="AF700" s="332">
        <f t="shared" si="739"/>
        <v>0</v>
      </c>
      <c r="AG700" s="332">
        <f t="shared" si="739"/>
        <v>0</v>
      </c>
      <c r="AH700" s="332">
        <f t="shared" si="739"/>
        <v>0</v>
      </c>
      <c r="AI700" s="332">
        <f t="shared" si="739"/>
        <v>0</v>
      </c>
      <c r="AJ700" s="332">
        <f t="shared" si="739"/>
        <v>0</v>
      </c>
      <c r="AK700" s="332">
        <f t="shared" si="739"/>
        <v>0</v>
      </c>
      <c r="AL700" s="332">
        <f t="shared" si="739"/>
        <v>0</v>
      </c>
      <c r="AM700" s="332">
        <f t="shared" si="739"/>
        <v>0</v>
      </c>
      <c r="AN700" s="332">
        <f t="shared" si="739"/>
        <v>0</v>
      </c>
      <c r="AO700" s="339">
        <f t="shared" si="739"/>
        <v>0</v>
      </c>
      <c r="AP700" s="332">
        <f t="shared" ref="AP700:AR700" si="740">+AP693+AP699</f>
        <v>0</v>
      </c>
      <c r="AQ700" s="355">
        <f t="shared" si="740"/>
        <v>0</v>
      </c>
      <c r="AR700" s="332">
        <f t="shared" si="740"/>
        <v>0</v>
      </c>
    </row>
    <row r="701" spans="1:44">
      <c r="A701" s="308"/>
      <c r="B701" s="309"/>
      <c r="C701" s="320" t="s">
        <v>1032</v>
      </c>
      <c r="D701" s="321"/>
      <c r="E701" s="321"/>
      <c r="F701" s="321"/>
      <c r="G701" s="321"/>
      <c r="H701" s="321"/>
      <c r="I701" s="321"/>
      <c r="J701" s="321"/>
      <c r="K701" s="321"/>
      <c r="L701" s="321"/>
      <c r="M701" s="321"/>
      <c r="N701" s="321"/>
      <c r="O701" s="321"/>
      <c r="P701" s="321"/>
      <c r="Q701" s="321"/>
      <c r="R701" s="321"/>
      <c r="S701" s="321"/>
      <c r="T701" s="321"/>
      <c r="U701" s="321"/>
      <c r="V701" s="321"/>
      <c r="W701" s="321"/>
      <c r="X701" s="321"/>
      <c r="Y701" s="321"/>
      <c r="Z701" s="321"/>
      <c r="AA701" s="321"/>
      <c r="AB701" s="321"/>
      <c r="AC701" s="321"/>
      <c r="AD701" s="321"/>
      <c r="AE701" s="321"/>
      <c r="AF701" s="321"/>
      <c r="AG701" s="321"/>
      <c r="AH701" s="321"/>
      <c r="AI701" s="321"/>
      <c r="AJ701" s="321"/>
      <c r="AK701" s="321"/>
      <c r="AL701" s="321"/>
      <c r="AM701" s="321"/>
      <c r="AN701" s="321"/>
      <c r="AO701" s="321"/>
      <c r="AP701" s="321"/>
      <c r="AQ701" s="321"/>
      <c r="AR701" s="349"/>
    </row>
    <row r="702" spans="1:44">
      <c r="A702" s="308"/>
      <c r="B702" s="309"/>
      <c r="C702" s="324" t="s">
        <v>1033</v>
      </c>
      <c r="D702" s="325"/>
      <c r="E702" s="359"/>
      <c r="F702" s="359"/>
      <c r="G702" s="359"/>
      <c r="H702" s="359"/>
      <c r="I702" s="359"/>
      <c r="J702" s="359"/>
      <c r="K702" s="359"/>
      <c r="L702" s="359"/>
      <c r="M702" s="359"/>
      <c r="N702" s="359"/>
      <c r="O702" s="359"/>
      <c r="P702" s="359"/>
      <c r="Q702" s="359"/>
      <c r="R702" s="359"/>
      <c r="S702" s="359"/>
      <c r="T702" s="359"/>
      <c r="U702" s="359"/>
      <c r="V702" s="359"/>
      <c r="W702" s="337">
        <f>SUM(E702:V702)</f>
        <v>0</v>
      </c>
      <c r="X702" s="359"/>
      <c r="Y702" s="359"/>
      <c r="Z702" s="359"/>
      <c r="AA702" s="359"/>
      <c r="AB702" s="359"/>
      <c r="AC702" s="359"/>
      <c r="AD702" s="359"/>
      <c r="AE702" s="359"/>
      <c r="AF702" s="359"/>
      <c r="AG702" s="359"/>
      <c r="AH702" s="359"/>
      <c r="AI702" s="359"/>
      <c r="AJ702" s="359"/>
      <c r="AK702" s="359"/>
      <c r="AL702" s="359"/>
      <c r="AM702" s="359"/>
      <c r="AN702" s="359"/>
      <c r="AO702" s="337">
        <f>SUM(X702:AN702)</f>
        <v>0</v>
      </c>
      <c r="AP702" s="325">
        <f>+D702+W702-AO702</f>
        <v>0</v>
      </c>
      <c r="AQ702" s="360"/>
      <c r="AR702" s="352">
        <f t="shared" ref="AR702:AR705" si="741">+AP702-AQ702</f>
        <v>0</v>
      </c>
    </row>
    <row r="703" spans="1:44">
      <c r="A703" s="308"/>
      <c r="B703" s="309"/>
      <c r="C703" s="324" t="s">
        <v>898</v>
      </c>
      <c r="D703" s="325"/>
      <c r="E703" s="359"/>
      <c r="F703" s="359"/>
      <c r="G703" s="359"/>
      <c r="H703" s="359"/>
      <c r="I703" s="359"/>
      <c r="J703" s="359"/>
      <c r="K703" s="359"/>
      <c r="L703" s="359"/>
      <c r="M703" s="359"/>
      <c r="N703" s="359"/>
      <c r="O703" s="359"/>
      <c r="P703" s="359"/>
      <c r="Q703" s="359"/>
      <c r="R703" s="359"/>
      <c r="S703" s="359"/>
      <c r="T703" s="359"/>
      <c r="U703" s="359"/>
      <c r="V703" s="359"/>
      <c r="W703" s="337">
        <f t="shared" ref="W703:W705" si="742">SUM(E703:V703)</f>
        <v>0</v>
      </c>
      <c r="X703" s="359"/>
      <c r="Y703" s="359"/>
      <c r="Z703" s="359"/>
      <c r="AA703" s="359"/>
      <c r="AB703" s="359"/>
      <c r="AC703" s="359"/>
      <c r="AD703" s="359"/>
      <c r="AE703" s="359"/>
      <c r="AF703" s="359"/>
      <c r="AG703" s="359"/>
      <c r="AH703" s="359"/>
      <c r="AI703" s="359"/>
      <c r="AJ703" s="359"/>
      <c r="AK703" s="359"/>
      <c r="AL703" s="359"/>
      <c r="AM703" s="359"/>
      <c r="AN703" s="359"/>
      <c r="AO703" s="337">
        <f t="shared" ref="AO703:AO705" si="743">SUM(X703:AN703)</f>
        <v>0</v>
      </c>
      <c r="AP703" s="325">
        <f>+D703+W703-AO703</f>
        <v>0</v>
      </c>
      <c r="AQ703" s="360"/>
      <c r="AR703" s="352">
        <f t="shared" si="741"/>
        <v>0</v>
      </c>
    </row>
    <row r="704" spans="1:44">
      <c r="A704" s="308"/>
      <c r="B704" s="309"/>
      <c r="C704" s="324" t="s">
        <v>1034</v>
      </c>
      <c r="D704" s="325"/>
      <c r="E704" s="359"/>
      <c r="F704" s="359"/>
      <c r="G704" s="359"/>
      <c r="H704" s="359"/>
      <c r="I704" s="359"/>
      <c r="J704" s="359"/>
      <c r="K704" s="359"/>
      <c r="L704" s="359"/>
      <c r="M704" s="359"/>
      <c r="N704" s="359"/>
      <c r="O704" s="359"/>
      <c r="P704" s="359"/>
      <c r="Q704" s="359"/>
      <c r="R704" s="359"/>
      <c r="S704" s="359"/>
      <c r="T704" s="359"/>
      <c r="U704" s="359"/>
      <c r="V704" s="359"/>
      <c r="W704" s="337">
        <f t="shared" si="742"/>
        <v>0</v>
      </c>
      <c r="X704" s="359"/>
      <c r="Y704" s="359"/>
      <c r="Z704" s="359"/>
      <c r="AA704" s="359"/>
      <c r="AB704" s="359"/>
      <c r="AC704" s="359"/>
      <c r="AD704" s="359"/>
      <c r="AE704" s="359"/>
      <c r="AF704" s="359"/>
      <c r="AG704" s="359"/>
      <c r="AH704" s="359"/>
      <c r="AI704" s="359"/>
      <c r="AJ704" s="359"/>
      <c r="AK704" s="359"/>
      <c r="AL704" s="359"/>
      <c r="AM704" s="359"/>
      <c r="AN704" s="359"/>
      <c r="AO704" s="337">
        <f t="shared" si="743"/>
        <v>0</v>
      </c>
      <c r="AP704" s="325">
        <f>+D704+W704-AO704</f>
        <v>0</v>
      </c>
      <c r="AQ704" s="360"/>
      <c r="AR704" s="352">
        <f t="shared" si="741"/>
        <v>0</v>
      </c>
    </row>
    <row r="705" spans="1:44">
      <c r="A705" s="308"/>
      <c r="B705" s="309"/>
      <c r="C705" s="324" t="s">
        <v>1035</v>
      </c>
      <c r="D705" s="325"/>
      <c r="E705" s="359"/>
      <c r="F705" s="359"/>
      <c r="G705" s="359"/>
      <c r="H705" s="359"/>
      <c r="I705" s="359"/>
      <c r="J705" s="359"/>
      <c r="K705" s="359"/>
      <c r="L705" s="359"/>
      <c r="M705" s="359"/>
      <c r="N705" s="359"/>
      <c r="O705" s="359"/>
      <c r="P705" s="359"/>
      <c r="Q705" s="359"/>
      <c r="R705" s="359"/>
      <c r="S705" s="359"/>
      <c r="T705" s="359"/>
      <c r="U705" s="359"/>
      <c r="V705" s="359"/>
      <c r="W705" s="337">
        <f t="shared" si="742"/>
        <v>0</v>
      </c>
      <c r="X705" s="359"/>
      <c r="Y705" s="359"/>
      <c r="Z705" s="359"/>
      <c r="AA705" s="359"/>
      <c r="AB705" s="359"/>
      <c r="AC705" s="359"/>
      <c r="AD705" s="359"/>
      <c r="AE705" s="359"/>
      <c r="AF705" s="359"/>
      <c r="AG705" s="359"/>
      <c r="AH705" s="359"/>
      <c r="AI705" s="359"/>
      <c r="AJ705" s="359"/>
      <c r="AK705" s="359"/>
      <c r="AL705" s="359"/>
      <c r="AM705" s="359"/>
      <c r="AN705" s="359"/>
      <c r="AO705" s="337">
        <f t="shared" si="743"/>
        <v>0</v>
      </c>
      <c r="AP705" s="325">
        <f>+D705+W705-AO705</f>
        <v>0</v>
      </c>
      <c r="AQ705" s="360"/>
      <c r="AR705" s="352">
        <f t="shared" si="741"/>
        <v>0</v>
      </c>
    </row>
    <row r="706" spans="1:44">
      <c r="A706" s="308"/>
      <c r="B706" s="309"/>
      <c r="C706" s="327" t="s">
        <v>1036</v>
      </c>
      <c r="D706" s="328"/>
      <c r="E706" s="328">
        <f>SUM(E702:E705)</f>
        <v>0</v>
      </c>
      <c r="F706" s="328">
        <f t="shared" ref="F706:W706" si="744">SUM(F702:F705)</f>
        <v>0</v>
      </c>
      <c r="G706" s="328">
        <f t="shared" si="744"/>
        <v>0</v>
      </c>
      <c r="H706" s="328">
        <f t="shared" si="744"/>
        <v>0</v>
      </c>
      <c r="I706" s="328">
        <f t="shared" si="744"/>
        <v>0</v>
      </c>
      <c r="J706" s="328">
        <f t="shared" si="744"/>
        <v>0</v>
      </c>
      <c r="K706" s="328">
        <f t="shared" si="744"/>
        <v>0</v>
      </c>
      <c r="L706" s="328">
        <f t="shared" si="744"/>
        <v>0</v>
      </c>
      <c r="M706" s="328">
        <f t="shared" si="744"/>
        <v>0</v>
      </c>
      <c r="N706" s="328">
        <f t="shared" si="744"/>
        <v>0</v>
      </c>
      <c r="O706" s="328">
        <f t="shared" si="744"/>
        <v>0</v>
      </c>
      <c r="P706" s="328">
        <f t="shared" si="744"/>
        <v>0</v>
      </c>
      <c r="Q706" s="328">
        <f t="shared" si="744"/>
        <v>0</v>
      </c>
      <c r="R706" s="328">
        <f t="shared" si="744"/>
        <v>0</v>
      </c>
      <c r="S706" s="328">
        <f t="shared" si="744"/>
        <v>0</v>
      </c>
      <c r="T706" s="328">
        <f t="shared" si="744"/>
        <v>0</v>
      </c>
      <c r="U706" s="328">
        <f t="shared" si="744"/>
        <v>0</v>
      </c>
      <c r="V706" s="328">
        <f t="shared" si="744"/>
        <v>0</v>
      </c>
      <c r="W706" s="338">
        <f t="shared" si="744"/>
        <v>0</v>
      </c>
      <c r="X706" s="328">
        <f t="shared" ref="X706:AP706" si="745">SUM(X702:X705)</f>
        <v>0</v>
      </c>
      <c r="Y706" s="328">
        <f t="shared" si="745"/>
        <v>0</v>
      </c>
      <c r="Z706" s="328">
        <f t="shared" si="745"/>
        <v>0</v>
      </c>
      <c r="AA706" s="328">
        <f t="shared" si="745"/>
        <v>0</v>
      </c>
      <c r="AB706" s="328">
        <f t="shared" si="745"/>
        <v>0</v>
      </c>
      <c r="AC706" s="328">
        <f t="shared" si="745"/>
        <v>0</v>
      </c>
      <c r="AD706" s="328">
        <f t="shared" si="745"/>
        <v>0</v>
      </c>
      <c r="AE706" s="328">
        <f t="shared" si="745"/>
        <v>0</v>
      </c>
      <c r="AF706" s="328">
        <f t="shared" si="745"/>
        <v>0</v>
      </c>
      <c r="AG706" s="328">
        <f t="shared" si="745"/>
        <v>0</v>
      </c>
      <c r="AH706" s="328">
        <f t="shared" si="745"/>
        <v>0</v>
      </c>
      <c r="AI706" s="328">
        <f t="shared" si="745"/>
        <v>0</v>
      </c>
      <c r="AJ706" s="328">
        <f t="shared" si="745"/>
        <v>0</v>
      </c>
      <c r="AK706" s="328">
        <f t="shared" si="745"/>
        <v>0</v>
      </c>
      <c r="AL706" s="328">
        <f t="shared" si="745"/>
        <v>0</v>
      </c>
      <c r="AM706" s="328">
        <f t="shared" si="745"/>
        <v>0</v>
      </c>
      <c r="AN706" s="328">
        <f t="shared" si="745"/>
        <v>0</v>
      </c>
      <c r="AO706" s="338">
        <f t="shared" si="745"/>
        <v>0</v>
      </c>
      <c r="AP706" s="328">
        <f t="shared" si="745"/>
        <v>0</v>
      </c>
      <c r="AQ706" s="353">
        <f t="shared" ref="AQ706:AR706" si="746">SUM(AQ702:AQ705)</f>
        <v>0</v>
      </c>
      <c r="AR706" s="328">
        <f t="shared" si="746"/>
        <v>0</v>
      </c>
    </row>
    <row r="707" spans="1:44">
      <c r="A707" s="308"/>
      <c r="B707" s="309"/>
      <c r="C707" s="324" t="s">
        <v>1037</v>
      </c>
      <c r="D707" s="325"/>
      <c r="E707" s="359"/>
      <c r="F707" s="359"/>
      <c r="G707" s="359"/>
      <c r="H707" s="359"/>
      <c r="I707" s="359"/>
      <c r="J707" s="359"/>
      <c r="K707" s="359"/>
      <c r="L707" s="359"/>
      <c r="M707" s="359"/>
      <c r="N707" s="359"/>
      <c r="O707" s="359"/>
      <c r="P707" s="359"/>
      <c r="Q707" s="359"/>
      <c r="R707" s="359"/>
      <c r="S707" s="359"/>
      <c r="T707" s="359"/>
      <c r="U707" s="359"/>
      <c r="V707" s="359"/>
      <c r="W707" s="337">
        <f>SUM(E707:V707)</f>
        <v>0</v>
      </c>
      <c r="X707" s="359"/>
      <c r="Y707" s="359"/>
      <c r="Z707" s="359"/>
      <c r="AA707" s="359"/>
      <c r="AB707" s="359"/>
      <c r="AC707" s="359"/>
      <c r="AD707" s="359"/>
      <c r="AE707" s="359"/>
      <c r="AF707" s="359"/>
      <c r="AG707" s="359"/>
      <c r="AH707" s="359"/>
      <c r="AI707" s="359"/>
      <c r="AJ707" s="359"/>
      <c r="AK707" s="359"/>
      <c r="AL707" s="359"/>
      <c r="AM707" s="359"/>
      <c r="AN707" s="359"/>
      <c r="AO707" s="337">
        <f>SUM(X707:AN707)</f>
        <v>0</v>
      </c>
      <c r="AP707" s="325">
        <f>+D707+W707-AO707</f>
        <v>0</v>
      </c>
      <c r="AQ707" s="360"/>
      <c r="AR707" s="352">
        <f t="shared" ref="AR707:AR708" si="747">+AP707-AQ707</f>
        <v>0</v>
      </c>
    </row>
    <row r="708" spans="1:44">
      <c r="A708" s="308"/>
      <c r="B708" s="309"/>
      <c r="C708" s="324" t="s">
        <v>1038</v>
      </c>
      <c r="D708" s="325"/>
      <c r="E708" s="359"/>
      <c r="F708" s="359"/>
      <c r="G708" s="359"/>
      <c r="H708" s="359"/>
      <c r="I708" s="359"/>
      <c r="J708" s="359"/>
      <c r="K708" s="359"/>
      <c r="L708" s="359"/>
      <c r="M708" s="359"/>
      <c r="N708" s="359"/>
      <c r="O708" s="359"/>
      <c r="P708" s="359"/>
      <c r="Q708" s="359"/>
      <c r="R708" s="359"/>
      <c r="S708" s="359"/>
      <c r="T708" s="359"/>
      <c r="U708" s="359"/>
      <c r="V708" s="359"/>
      <c r="W708" s="337">
        <f>SUM(E708:V708)</f>
        <v>0</v>
      </c>
      <c r="X708" s="359"/>
      <c r="Y708" s="359"/>
      <c r="Z708" s="359"/>
      <c r="AA708" s="359"/>
      <c r="AB708" s="359"/>
      <c r="AC708" s="359"/>
      <c r="AD708" s="359"/>
      <c r="AE708" s="359"/>
      <c r="AF708" s="359"/>
      <c r="AG708" s="359"/>
      <c r="AH708" s="359"/>
      <c r="AI708" s="359"/>
      <c r="AJ708" s="359"/>
      <c r="AK708" s="359"/>
      <c r="AL708" s="359"/>
      <c r="AM708" s="359"/>
      <c r="AN708" s="359"/>
      <c r="AO708" s="337">
        <f>SUM(X708:AN708)</f>
        <v>0</v>
      </c>
      <c r="AP708" s="325">
        <f>+D708+W708-AO708</f>
        <v>0</v>
      </c>
      <c r="AQ708" s="360"/>
      <c r="AR708" s="352">
        <f t="shared" si="747"/>
        <v>0</v>
      </c>
    </row>
    <row r="709" spans="1:44">
      <c r="A709" s="308"/>
      <c r="B709" s="309"/>
      <c r="C709" s="356" t="s">
        <v>1039</v>
      </c>
      <c r="D709" s="328"/>
      <c r="E709" s="328">
        <f>SUM(E707:E708)</f>
        <v>0</v>
      </c>
      <c r="F709" s="328">
        <f t="shared" ref="F709:W709" si="748">SUM(F707:F708)</f>
        <v>0</v>
      </c>
      <c r="G709" s="328">
        <f t="shared" si="748"/>
        <v>0</v>
      </c>
      <c r="H709" s="328">
        <f t="shared" si="748"/>
        <v>0</v>
      </c>
      <c r="I709" s="328">
        <f t="shared" si="748"/>
        <v>0</v>
      </c>
      <c r="J709" s="328">
        <f t="shared" si="748"/>
        <v>0</v>
      </c>
      <c r="K709" s="328">
        <f t="shared" si="748"/>
        <v>0</v>
      </c>
      <c r="L709" s="328">
        <f t="shared" si="748"/>
        <v>0</v>
      </c>
      <c r="M709" s="328">
        <f t="shared" si="748"/>
        <v>0</v>
      </c>
      <c r="N709" s="328">
        <f t="shared" si="748"/>
        <v>0</v>
      </c>
      <c r="O709" s="328">
        <f t="shared" si="748"/>
        <v>0</v>
      </c>
      <c r="P709" s="328">
        <f t="shared" si="748"/>
        <v>0</v>
      </c>
      <c r="Q709" s="328">
        <f t="shared" si="748"/>
        <v>0</v>
      </c>
      <c r="R709" s="328">
        <f t="shared" si="748"/>
        <v>0</v>
      </c>
      <c r="S709" s="328">
        <f t="shared" si="748"/>
        <v>0</v>
      </c>
      <c r="T709" s="328">
        <f t="shared" si="748"/>
        <v>0</v>
      </c>
      <c r="U709" s="328">
        <f t="shared" si="748"/>
        <v>0</v>
      </c>
      <c r="V709" s="328">
        <f t="shared" si="748"/>
        <v>0</v>
      </c>
      <c r="W709" s="338">
        <f t="shared" si="748"/>
        <v>0</v>
      </c>
      <c r="X709" s="328">
        <f t="shared" ref="X709:AP709" si="749">SUM(X707:X708)</f>
        <v>0</v>
      </c>
      <c r="Y709" s="328">
        <f t="shared" si="749"/>
        <v>0</v>
      </c>
      <c r="Z709" s="328">
        <f t="shared" si="749"/>
        <v>0</v>
      </c>
      <c r="AA709" s="328">
        <f t="shared" si="749"/>
        <v>0</v>
      </c>
      <c r="AB709" s="328">
        <f t="shared" si="749"/>
        <v>0</v>
      </c>
      <c r="AC709" s="328">
        <f t="shared" si="749"/>
        <v>0</v>
      </c>
      <c r="AD709" s="328">
        <f t="shared" si="749"/>
        <v>0</v>
      </c>
      <c r="AE709" s="328">
        <f t="shared" si="749"/>
        <v>0</v>
      </c>
      <c r="AF709" s="328">
        <f t="shared" si="749"/>
        <v>0</v>
      </c>
      <c r="AG709" s="328">
        <f t="shared" si="749"/>
        <v>0</v>
      </c>
      <c r="AH709" s="328">
        <f t="shared" si="749"/>
        <v>0</v>
      </c>
      <c r="AI709" s="328">
        <f t="shared" si="749"/>
        <v>0</v>
      </c>
      <c r="AJ709" s="328">
        <f t="shared" si="749"/>
        <v>0</v>
      </c>
      <c r="AK709" s="328">
        <f t="shared" si="749"/>
        <v>0</v>
      </c>
      <c r="AL709" s="328">
        <f t="shared" si="749"/>
        <v>0</v>
      </c>
      <c r="AM709" s="328">
        <f t="shared" si="749"/>
        <v>0</v>
      </c>
      <c r="AN709" s="328">
        <f t="shared" si="749"/>
        <v>0</v>
      </c>
      <c r="AO709" s="338">
        <f t="shared" si="749"/>
        <v>0</v>
      </c>
      <c r="AP709" s="328">
        <f t="shared" si="749"/>
        <v>0</v>
      </c>
      <c r="AQ709" s="353">
        <f t="shared" ref="AQ709:AR709" si="750">SUM(AQ707:AQ708)</f>
        <v>0</v>
      </c>
      <c r="AR709" s="328">
        <f t="shared" si="750"/>
        <v>0</v>
      </c>
    </row>
    <row r="710" spans="1:44">
      <c r="A710" s="308"/>
      <c r="B710" s="309"/>
      <c r="C710" s="357" t="s">
        <v>1040</v>
      </c>
      <c r="D710" s="332"/>
      <c r="E710" s="332">
        <f>+E706+E709</f>
        <v>0</v>
      </c>
      <c r="F710" s="332">
        <f t="shared" ref="F710:T710" si="751">+F706+F709</f>
        <v>0</v>
      </c>
      <c r="G710" s="332">
        <f t="shared" si="751"/>
        <v>0</v>
      </c>
      <c r="H710" s="332">
        <f t="shared" si="751"/>
        <v>0</v>
      </c>
      <c r="I710" s="332">
        <f t="shared" si="751"/>
        <v>0</v>
      </c>
      <c r="J710" s="332">
        <f t="shared" si="751"/>
        <v>0</v>
      </c>
      <c r="K710" s="332">
        <f t="shared" si="751"/>
        <v>0</v>
      </c>
      <c r="L710" s="332">
        <f t="shared" si="751"/>
        <v>0</v>
      </c>
      <c r="M710" s="332">
        <f t="shared" si="751"/>
        <v>0</v>
      </c>
      <c r="N710" s="332">
        <f t="shared" si="751"/>
        <v>0</v>
      </c>
      <c r="O710" s="332">
        <f t="shared" si="751"/>
        <v>0</v>
      </c>
      <c r="P710" s="332">
        <f t="shared" si="751"/>
        <v>0</v>
      </c>
      <c r="Q710" s="332">
        <f t="shared" si="751"/>
        <v>0</v>
      </c>
      <c r="R710" s="332">
        <f t="shared" si="751"/>
        <v>0</v>
      </c>
      <c r="S710" s="332">
        <f t="shared" si="751"/>
        <v>0</v>
      </c>
      <c r="T710" s="332">
        <f t="shared" si="751"/>
        <v>0</v>
      </c>
      <c r="U710" s="332"/>
      <c r="V710" s="332">
        <f>+V706+V709</f>
        <v>0</v>
      </c>
      <c r="W710" s="339">
        <f>+W706+W709</f>
        <v>0</v>
      </c>
      <c r="X710" s="332">
        <f>+X706+X709</f>
        <v>0</v>
      </c>
      <c r="Y710" s="332">
        <f t="shared" ref="Y710:AO710" si="752">+Y706+Y709</f>
        <v>0</v>
      </c>
      <c r="Z710" s="332">
        <f t="shared" si="752"/>
        <v>0</v>
      </c>
      <c r="AA710" s="332">
        <f t="shared" si="752"/>
        <v>0</v>
      </c>
      <c r="AB710" s="332">
        <f t="shared" si="752"/>
        <v>0</v>
      </c>
      <c r="AC710" s="332">
        <f t="shared" si="752"/>
        <v>0</v>
      </c>
      <c r="AD710" s="332">
        <f t="shared" si="752"/>
        <v>0</v>
      </c>
      <c r="AE710" s="332">
        <f t="shared" si="752"/>
        <v>0</v>
      </c>
      <c r="AF710" s="332">
        <f t="shared" si="752"/>
        <v>0</v>
      </c>
      <c r="AG710" s="332">
        <f t="shared" si="752"/>
        <v>0</v>
      </c>
      <c r="AH710" s="332">
        <f t="shared" si="752"/>
        <v>0</v>
      </c>
      <c r="AI710" s="332">
        <f t="shared" si="752"/>
        <v>0</v>
      </c>
      <c r="AJ710" s="332">
        <f t="shared" si="752"/>
        <v>0</v>
      </c>
      <c r="AK710" s="332">
        <f t="shared" si="752"/>
        <v>0</v>
      </c>
      <c r="AL710" s="332">
        <f t="shared" si="752"/>
        <v>0</v>
      </c>
      <c r="AM710" s="332">
        <f t="shared" si="752"/>
        <v>0</v>
      </c>
      <c r="AN710" s="332">
        <f t="shared" si="752"/>
        <v>0</v>
      </c>
      <c r="AO710" s="339">
        <f t="shared" si="752"/>
        <v>0</v>
      </c>
      <c r="AP710" s="332">
        <f t="shared" ref="AP710:AR710" si="753">+AP706+AP709</f>
        <v>0</v>
      </c>
      <c r="AQ710" s="355">
        <f t="shared" si="753"/>
        <v>0</v>
      </c>
      <c r="AR710" s="332">
        <f t="shared" si="753"/>
        <v>0</v>
      </c>
    </row>
    <row r="711" spans="4:9">
      <c r="D711" t="s">
        <v>314</v>
      </c>
      <c r="E711" s="358" t="e">
        <f>+E693+E706-'KK LRA-LO'!#REF!</f>
        <v>#REF!</v>
      </c>
      <c r="F711" s="358">
        <f>+F693-Y693</f>
        <v>0</v>
      </c>
      <c r="G711" s="358">
        <f>+G693-Z693</f>
        <v>0</v>
      </c>
      <c r="H711" s="358">
        <f>+H706-(AA693+AB693)</f>
        <v>0</v>
      </c>
      <c r="I711" s="358">
        <f>+I693-Y706</f>
        <v>0</v>
      </c>
    </row>
  </sheetData>
  <mergeCells count="110">
    <mergeCell ref="E3:W3"/>
    <mergeCell ref="X3:AO3"/>
    <mergeCell ref="A4:B4"/>
    <mergeCell ref="C5:AR5"/>
    <mergeCell ref="C55:AR55"/>
    <mergeCell ref="C62:AR62"/>
    <mergeCell ref="E74:W74"/>
    <mergeCell ref="X74:AO74"/>
    <mergeCell ref="A75:B75"/>
    <mergeCell ref="C76:AR76"/>
    <mergeCell ref="C126:AR126"/>
    <mergeCell ref="C133:AR133"/>
    <mergeCell ref="E145:W145"/>
    <mergeCell ref="X145:AO145"/>
    <mergeCell ref="A146:B146"/>
    <mergeCell ref="C147:AR147"/>
    <mergeCell ref="C197:AR197"/>
    <mergeCell ref="C204:AR204"/>
    <mergeCell ref="E216:W216"/>
    <mergeCell ref="X216:AO216"/>
    <mergeCell ref="A217:B217"/>
    <mergeCell ref="C218:AR218"/>
    <mergeCell ref="C268:AR268"/>
    <mergeCell ref="C275:AR275"/>
    <mergeCell ref="E287:W287"/>
    <mergeCell ref="X287:AO287"/>
    <mergeCell ref="A288:B288"/>
    <mergeCell ref="C289:AR289"/>
    <mergeCell ref="C339:AR339"/>
    <mergeCell ref="C346:AR346"/>
    <mergeCell ref="E358:W358"/>
    <mergeCell ref="X358:AO358"/>
    <mergeCell ref="A359:B359"/>
    <mergeCell ref="C360:AR360"/>
    <mergeCell ref="C410:AR410"/>
    <mergeCell ref="C417:AR417"/>
    <mergeCell ref="E429:W429"/>
    <mergeCell ref="X429:AO429"/>
    <mergeCell ref="A430:B430"/>
    <mergeCell ref="C431:AR431"/>
    <mergeCell ref="C481:AR481"/>
    <mergeCell ref="C488:AR488"/>
    <mergeCell ref="E500:W500"/>
    <mergeCell ref="X500:AO500"/>
    <mergeCell ref="A501:B501"/>
    <mergeCell ref="C502:AR502"/>
    <mergeCell ref="C552:AR552"/>
    <mergeCell ref="C559:AR559"/>
    <mergeCell ref="E571:W571"/>
    <mergeCell ref="X571:AO571"/>
    <mergeCell ref="A572:B572"/>
    <mergeCell ref="C573:AR573"/>
    <mergeCell ref="C623:AR623"/>
    <mergeCell ref="C630:AR630"/>
    <mergeCell ref="E642:W642"/>
    <mergeCell ref="X642:AO642"/>
    <mergeCell ref="A643:B643"/>
    <mergeCell ref="C644:AR644"/>
    <mergeCell ref="C694:AR694"/>
    <mergeCell ref="C701:AR701"/>
    <mergeCell ref="C3:C4"/>
    <mergeCell ref="C74:C75"/>
    <mergeCell ref="C145:C146"/>
    <mergeCell ref="C216:C217"/>
    <mergeCell ref="C287:C288"/>
    <mergeCell ref="C358:C359"/>
    <mergeCell ref="C429:C430"/>
    <mergeCell ref="C500:C501"/>
    <mergeCell ref="C571:C572"/>
    <mergeCell ref="C642:C643"/>
    <mergeCell ref="D3:D4"/>
    <mergeCell ref="D74:D75"/>
    <mergeCell ref="D145:D146"/>
    <mergeCell ref="D216:D217"/>
    <mergeCell ref="D287:D288"/>
    <mergeCell ref="D358:D359"/>
    <mergeCell ref="D429:D430"/>
    <mergeCell ref="D500:D501"/>
    <mergeCell ref="D571:D572"/>
    <mergeCell ref="D642:D643"/>
    <mergeCell ref="AP3:AP4"/>
    <mergeCell ref="AP74:AP75"/>
    <mergeCell ref="AP145:AP146"/>
    <mergeCell ref="AP216:AP217"/>
    <mergeCell ref="AP287:AP288"/>
    <mergeCell ref="AP358:AP359"/>
    <mergeCell ref="AP429:AP430"/>
    <mergeCell ref="AP500:AP501"/>
    <mergeCell ref="AP571:AP572"/>
    <mergeCell ref="AP642:AP643"/>
    <mergeCell ref="AQ3:AQ4"/>
    <mergeCell ref="AQ74:AQ75"/>
    <mergeCell ref="AQ145:AQ146"/>
    <mergeCell ref="AQ216:AQ217"/>
    <mergeCell ref="AQ287:AQ288"/>
    <mergeCell ref="AQ358:AQ359"/>
    <mergeCell ref="AQ429:AQ430"/>
    <mergeCell ref="AQ500:AQ501"/>
    <mergeCell ref="AQ571:AQ572"/>
    <mergeCell ref="AQ642:AQ643"/>
    <mergeCell ref="AR3:AR4"/>
    <mergeCell ref="AR74:AR75"/>
    <mergeCell ref="AR145:AR146"/>
    <mergeCell ref="AR216:AR217"/>
    <mergeCell ref="AR287:AR288"/>
    <mergeCell ref="AR358:AR359"/>
    <mergeCell ref="AR429:AR430"/>
    <mergeCell ref="AR500:AR501"/>
    <mergeCell ref="AR571:AR572"/>
    <mergeCell ref="AR642:AR643"/>
  </mergeCells>
  <pageMargins left="0.7" right="0.7" top="0.75" bottom="0.75" header="0.3" footer="0.3"/>
  <pageSetup paperSize="9" orientation="portrait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22" id="{f0175b3f-51ba-4be5-b5e8-f99b5aab7d9b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AR7</xm:sqref>
        </x14:conditionalFormatting>
        <x14:conditionalFormatting xmlns:xm="http://schemas.microsoft.com/office/excel/2006/main">
          <x14:cfRule type="iconSet" priority="83" id="{4cd499da-a45f-412e-8e41-5bfa8bf3b032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AR78</xm:sqref>
        </x14:conditionalFormatting>
        <x14:conditionalFormatting xmlns:xm="http://schemas.microsoft.com/office/excel/2006/main">
          <x14:cfRule type="iconSet" priority="80" id="{0fdad7c2-57bf-4dfe-b141-40b588380cec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AR149</xm:sqref>
        </x14:conditionalFormatting>
        <x14:conditionalFormatting xmlns:xm="http://schemas.microsoft.com/office/excel/2006/main">
          <x14:cfRule type="iconSet" priority="77" id="{74b4d924-5d3c-4045-b933-74da9b54885a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AR220</xm:sqref>
        </x14:conditionalFormatting>
        <x14:conditionalFormatting xmlns:xm="http://schemas.microsoft.com/office/excel/2006/main">
          <x14:cfRule type="iconSet" priority="74" id="{e495c9a3-2173-4157-acff-1604e35853e7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AR291</xm:sqref>
        </x14:conditionalFormatting>
        <x14:conditionalFormatting xmlns:xm="http://schemas.microsoft.com/office/excel/2006/main">
          <x14:cfRule type="iconSet" priority="71" id="{ef9c6881-6a50-4593-ba57-f00f8a06dabd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AR362</xm:sqref>
        </x14:conditionalFormatting>
        <x14:conditionalFormatting xmlns:xm="http://schemas.microsoft.com/office/excel/2006/main">
          <x14:cfRule type="iconSet" priority="68" id="{d4000f2d-8cb9-4e3f-a177-b037dc0fa974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AR433</xm:sqref>
        </x14:conditionalFormatting>
        <x14:conditionalFormatting xmlns:xm="http://schemas.microsoft.com/office/excel/2006/main">
          <x14:cfRule type="iconSet" priority="65" id="{28253fd0-e942-48d8-ace8-8d9032c93186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AR504</xm:sqref>
        </x14:conditionalFormatting>
        <x14:conditionalFormatting xmlns:xm="http://schemas.microsoft.com/office/excel/2006/main">
          <x14:cfRule type="iconSet" priority="62" id="{393f0c85-1830-4f2f-8747-e0f0ec7ef746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AR575</xm:sqref>
        </x14:conditionalFormatting>
        <x14:conditionalFormatting xmlns:xm="http://schemas.microsoft.com/office/excel/2006/main">
          <x14:cfRule type="iconSet" priority="59" id="{12d0ad8f-cadf-4f55-8c84-a0df20c9b1c4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AR646</xm:sqref>
        </x14:conditionalFormatting>
        <x14:conditionalFormatting xmlns:xm="http://schemas.microsoft.com/office/excel/2006/main">
          <x14:cfRule type="iconSet" priority="621" id="{89bace94-fcd5-40fe-9095-4f15a044d5c6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0"/>
              <x14:cfIcon iconSet="3Symbols2" iconId="2"/>
              <x14:cfIcon iconSet="3Symbols2" iconId="0"/>
            </x14:iconSet>
          </x14:cfRule>
          <xm:sqref>B7:B64</xm:sqref>
        </x14:conditionalFormatting>
        <x14:conditionalFormatting xmlns:xm="http://schemas.microsoft.com/office/excel/2006/main">
          <x14:cfRule type="iconSet" priority="82" id="{ff4771e7-9437-4817-be36-2ae690604729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0"/>
              <x14:cfIcon iconSet="3Symbols2" iconId="2"/>
              <x14:cfIcon iconSet="3Symbols2" iconId="0"/>
            </x14:iconSet>
          </x14:cfRule>
          <xm:sqref>B78:B135</xm:sqref>
        </x14:conditionalFormatting>
        <x14:conditionalFormatting xmlns:xm="http://schemas.microsoft.com/office/excel/2006/main">
          <x14:cfRule type="iconSet" priority="79" id="{3c5c4085-1122-46c9-beff-e0cdee5db8a7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0"/>
              <x14:cfIcon iconSet="3Symbols2" iconId="2"/>
              <x14:cfIcon iconSet="3Symbols2" iconId="0"/>
            </x14:iconSet>
          </x14:cfRule>
          <xm:sqref>B149:B206</xm:sqref>
        </x14:conditionalFormatting>
        <x14:conditionalFormatting xmlns:xm="http://schemas.microsoft.com/office/excel/2006/main">
          <x14:cfRule type="iconSet" priority="76" id="{fdf3eeb8-6e1a-4113-a205-c78189b8f77d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0"/>
              <x14:cfIcon iconSet="3Symbols2" iconId="2"/>
              <x14:cfIcon iconSet="3Symbols2" iconId="0"/>
            </x14:iconSet>
          </x14:cfRule>
          <xm:sqref>B220:B277</xm:sqref>
        </x14:conditionalFormatting>
        <x14:conditionalFormatting xmlns:xm="http://schemas.microsoft.com/office/excel/2006/main">
          <x14:cfRule type="iconSet" priority="73" id="{a4ab352c-5e5a-4f8d-9543-5c46801cfb15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0"/>
              <x14:cfIcon iconSet="3Symbols2" iconId="2"/>
              <x14:cfIcon iconSet="3Symbols2" iconId="0"/>
            </x14:iconSet>
          </x14:cfRule>
          <xm:sqref>B291:B348</xm:sqref>
        </x14:conditionalFormatting>
        <x14:conditionalFormatting xmlns:xm="http://schemas.microsoft.com/office/excel/2006/main">
          <x14:cfRule type="iconSet" priority="70" id="{f5c86e2c-cb5d-4de0-8228-b6454881ea21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0"/>
              <x14:cfIcon iconSet="3Symbols2" iconId="2"/>
              <x14:cfIcon iconSet="3Symbols2" iconId="0"/>
            </x14:iconSet>
          </x14:cfRule>
          <xm:sqref>B362:B419</xm:sqref>
        </x14:conditionalFormatting>
        <x14:conditionalFormatting xmlns:xm="http://schemas.microsoft.com/office/excel/2006/main">
          <x14:cfRule type="iconSet" priority="67" id="{66a9f8a8-5faf-4007-a901-2dc1f2feb9eb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0"/>
              <x14:cfIcon iconSet="3Symbols2" iconId="2"/>
              <x14:cfIcon iconSet="3Symbols2" iconId="0"/>
            </x14:iconSet>
          </x14:cfRule>
          <xm:sqref>B433:B490</xm:sqref>
        </x14:conditionalFormatting>
        <x14:conditionalFormatting xmlns:xm="http://schemas.microsoft.com/office/excel/2006/main">
          <x14:cfRule type="iconSet" priority="64" id="{0a6df654-65e7-4f48-a826-dbce31613b33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0"/>
              <x14:cfIcon iconSet="3Symbols2" iconId="2"/>
              <x14:cfIcon iconSet="3Symbols2" iconId="0"/>
            </x14:iconSet>
          </x14:cfRule>
          <xm:sqref>B504:B561</xm:sqref>
        </x14:conditionalFormatting>
        <x14:conditionalFormatting xmlns:xm="http://schemas.microsoft.com/office/excel/2006/main">
          <x14:cfRule type="iconSet" priority="61" id="{b2b19e82-1926-4ca6-aee8-d701bf4946e3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0"/>
              <x14:cfIcon iconSet="3Symbols2" iconId="2"/>
              <x14:cfIcon iconSet="3Symbols2" iconId="0"/>
            </x14:iconSet>
          </x14:cfRule>
          <xm:sqref>B575:B632</xm:sqref>
        </x14:conditionalFormatting>
        <x14:conditionalFormatting xmlns:xm="http://schemas.microsoft.com/office/excel/2006/main">
          <x14:cfRule type="iconSet" priority="58" id="{240fa398-c075-4433-bfc9-fc4155155647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0"/>
              <x14:cfIcon iconSet="3Symbols2" iconId="2"/>
              <x14:cfIcon iconSet="3Symbols2" iconId="0"/>
            </x14:iconSet>
          </x14:cfRule>
          <xm:sqref>B646:B703</xm:sqref>
        </x14:conditionalFormatting>
        <x14:conditionalFormatting xmlns:xm="http://schemas.microsoft.com/office/excel/2006/main">
          <x14:cfRule type="iconSet" priority="623" id="{059018a6-ccff-44d7-80e1-d0572d37f4d3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AR9:AR29</xm:sqref>
        </x14:conditionalFormatting>
        <x14:conditionalFormatting xmlns:xm="http://schemas.microsoft.com/office/excel/2006/main">
          <x14:cfRule type="iconSet" priority="84" id="{e8265275-04db-41e3-b6f4-e2469d35fe59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AR80:AR100</xm:sqref>
        </x14:conditionalFormatting>
        <x14:conditionalFormatting xmlns:xm="http://schemas.microsoft.com/office/excel/2006/main">
          <x14:cfRule type="iconSet" priority="81" id="{66cbf079-939b-4a40-a3c3-06d66078056f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AR151:AR171</xm:sqref>
        </x14:conditionalFormatting>
        <x14:conditionalFormatting xmlns:xm="http://schemas.microsoft.com/office/excel/2006/main">
          <x14:cfRule type="iconSet" priority="78" id="{f051fdbd-7ae3-405d-abe0-401ba06d95b6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AR222:AR242</xm:sqref>
        </x14:conditionalFormatting>
        <x14:conditionalFormatting xmlns:xm="http://schemas.microsoft.com/office/excel/2006/main">
          <x14:cfRule type="iconSet" priority="75" id="{d7527479-5272-4206-861f-1eb1e208a592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AR293:AR313</xm:sqref>
        </x14:conditionalFormatting>
        <x14:conditionalFormatting xmlns:xm="http://schemas.microsoft.com/office/excel/2006/main">
          <x14:cfRule type="iconSet" priority="72" id="{db91e482-159f-4d7b-b27d-76a4116190a0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AR364:AR384</xm:sqref>
        </x14:conditionalFormatting>
        <x14:conditionalFormatting xmlns:xm="http://schemas.microsoft.com/office/excel/2006/main">
          <x14:cfRule type="iconSet" priority="69" id="{1f07532b-d3c4-4257-934d-90fbaf8f438b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AR435:AR455</xm:sqref>
        </x14:conditionalFormatting>
        <x14:conditionalFormatting xmlns:xm="http://schemas.microsoft.com/office/excel/2006/main">
          <x14:cfRule type="iconSet" priority="66" id="{a008068c-9a6b-4046-af8e-c45a18151529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AR506:AR526</xm:sqref>
        </x14:conditionalFormatting>
        <x14:conditionalFormatting xmlns:xm="http://schemas.microsoft.com/office/excel/2006/main">
          <x14:cfRule type="iconSet" priority="63" id="{723b338d-bece-48e4-8109-039455ca9173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AR577:AR597</xm:sqref>
        </x14:conditionalFormatting>
        <x14:conditionalFormatting xmlns:xm="http://schemas.microsoft.com/office/excel/2006/main">
          <x14:cfRule type="iconSet" priority="60" id="{6d29f2da-1061-4cad-ac03-db7981becf1b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AR648:AR668</xm:sqref>
        </x14:conditionalFormatting>
        <x14:conditionalFormatting xmlns:xm="http://schemas.microsoft.com/office/excel/2006/main">
          <x14:cfRule type="iconSet" priority="717" id="{d5a248f4-a6e0-46ad-adc8-d8225678d6d5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AR31:AR35;AR37:AR41;AR43:AR51;AR53;AR56:AR59;AR63:AR66;AR68:AR69</xm:sqref>
        </x14:conditionalFormatting>
        <x14:conditionalFormatting xmlns:xm="http://schemas.microsoft.com/office/excel/2006/main">
          <x14:cfRule type="iconSet" priority="354" id="{830d601c-235d-4dbc-9cdd-e21a3ecfeba5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0"/>
              <x14:cfIcon iconSet="3Symbols2" iconId="2"/>
              <x14:cfIcon iconSet="3Symbols2" iconId="0"/>
            </x14:iconSet>
          </x14:cfRule>
          <xm:sqref>E72;E143;E214;E285;E356;E427;E498;E569;E640;E711</xm:sqref>
        </x14:conditionalFormatting>
        <x14:conditionalFormatting xmlns:xm="http://schemas.microsoft.com/office/excel/2006/main">
          <x14:cfRule type="iconSet" priority="350" id="{121e45b1-a7f5-473e-96f2-382883365cdf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0"/>
              <x14:cfIcon iconSet="3Symbols2" iconId="2"/>
              <x14:cfIcon iconSet="3Symbols2" iconId="0"/>
            </x14:iconSet>
          </x14:cfRule>
          <xm:sqref>F72;F143;F214;F285;F356;F427;F498;F569;F640;F711</xm:sqref>
        </x14:conditionalFormatting>
        <x14:conditionalFormatting xmlns:xm="http://schemas.microsoft.com/office/excel/2006/main">
          <x14:cfRule type="iconSet" priority="353" id="{484038f8-840c-4139-968e-04850395aad4}">
            <x14:iconSet iconSet="3Symbols2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Symbols2" iconId="0"/>
              <x14:cfIcon iconSet="3Symbols2" iconId="2"/>
              <x14:cfIcon iconSet="3Symbols2" iconId="0"/>
            </x14:iconSet>
          </x14:cfRule>
          <xm:sqref>G72;G143;G214;G285;G356;G427;G498;G569;G640;G711</xm:sqref>
        </x14:conditionalFormatting>
        <x14:conditionalFormatting xmlns:xm="http://schemas.microsoft.com/office/excel/2006/main">
          <x14:cfRule type="iconSet" priority="352" id="{8e6d0648-a0c1-418d-9d8d-2f036938afd9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0"/>
              <x14:cfIcon iconSet="3Symbols2" iconId="2"/>
              <x14:cfIcon iconSet="3Symbols2" iconId="0"/>
            </x14:iconSet>
          </x14:cfRule>
          <xm:sqref>H72;H143;H214;H285;H356;H427;H498;H569;H640;H711</xm:sqref>
        </x14:conditionalFormatting>
        <x14:conditionalFormatting xmlns:xm="http://schemas.microsoft.com/office/excel/2006/main">
          <x14:cfRule type="iconSet" priority="351" id="{86f510a0-6f39-47f1-9d60-476823d68b80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0"/>
              <x14:cfIcon iconSet="3Symbols2" iconId="2"/>
              <x14:cfIcon iconSet="3Symbols2" iconId="0"/>
            </x14:iconSet>
          </x14:cfRule>
          <xm:sqref>I72;I143;I214;I285;I356;I427;I498;I569;I640;I711</xm:sqref>
        </x14:conditionalFormatting>
        <x14:conditionalFormatting xmlns:xm="http://schemas.microsoft.com/office/excel/2006/main">
          <x14:cfRule type="iconSet" priority="713" id="{74d10c6a-4827-41c4-8681-67620232fa29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AR102:AR106;AR108:AR112;AR114:AR122;AR124;AR127:AR130;AR134:AR137;AR139:AR140</xm:sqref>
        </x14:conditionalFormatting>
        <x14:conditionalFormatting xmlns:xm="http://schemas.microsoft.com/office/excel/2006/main">
          <x14:cfRule type="iconSet" priority="299" id="{537e6c35-877f-4a3e-a855-d9d79cba12a0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AR173:AR177;AR179:AR183;AR185:AR193;AR195;AR198:AR201;AR205:AR208;AR210:AR211</xm:sqref>
        </x14:conditionalFormatting>
        <x14:conditionalFormatting xmlns:xm="http://schemas.microsoft.com/office/excel/2006/main">
          <x14:cfRule type="iconSet" priority="296" id="{7223a463-45f7-4949-a939-2bd01cfa5a9f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AR244:AR248;AR250:AR254;AR256:AR264;AR266;AR269:AR272;AR276:AR279;AR281:AR282</xm:sqref>
        </x14:conditionalFormatting>
        <x14:conditionalFormatting xmlns:xm="http://schemas.microsoft.com/office/excel/2006/main">
          <x14:cfRule type="iconSet" priority="293" id="{b899afed-5cbe-4b3d-ade3-d49dd81e878e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AR315:AR319;AR321:AR325;AR327:AR335;AR337;AR340:AR343;AR347:AR350;AR352:AR353</xm:sqref>
        </x14:conditionalFormatting>
        <x14:conditionalFormatting xmlns:xm="http://schemas.microsoft.com/office/excel/2006/main">
          <x14:cfRule type="iconSet" priority="290" id="{394b4a68-460d-42b7-b058-ca0ab5b60a3b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AR386:AR390;AR392:AR396;AR398:AR406;AR408;AR411:AR414;AR418:AR421;AR423:AR424</xm:sqref>
        </x14:conditionalFormatting>
        <x14:conditionalFormatting xmlns:xm="http://schemas.microsoft.com/office/excel/2006/main">
          <x14:cfRule type="iconSet" priority="282" id="{1f0deee9-28ad-4399-aebe-924d2e0e8006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AR457:AR461;AR463:AR467;AR469:AR477;AR479;AR482:AR485;AR489:AR492;AR494:AR495</xm:sqref>
        </x14:conditionalFormatting>
        <x14:conditionalFormatting xmlns:xm="http://schemas.microsoft.com/office/excel/2006/main">
          <x14:cfRule type="iconSet" priority="710" id="{2adebd42-8452-4e76-b98b-bccb831dce68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AR528:AR532;AR534:AR538;AR540:AR548;AR550;AR553:AR556;AR560:AR563;AR565:AR566</xm:sqref>
        </x14:conditionalFormatting>
        <x14:conditionalFormatting xmlns:xm="http://schemas.microsoft.com/office/excel/2006/main">
          <x14:cfRule type="iconSet" priority="279" id="{dbc0429e-7f68-4537-a9c1-1ab34dc95278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AR599:AR603;AR605:AR609;AR611:AR619;AR621;AR624:AR627;AR631:AR634;AR636:AR637</xm:sqref>
        </x14:conditionalFormatting>
        <x14:conditionalFormatting xmlns:xm="http://schemas.microsoft.com/office/excel/2006/main">
          <x14:cfRule type="iconSet" priority="276" id="{81c4cfe3-9d9d-4659-913a-e99a09ae1311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AR670:AR674;AR676:AR680;AR682:AR690;AR692;AR695:AR698;AR702:AR705;AR707:AR708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00"/>
  <sheetViews>
    <sheetView topLeftCell="A52" workbookViewId="0">
      <selection activeCell="A68" sqref="A68"/>
    </sheetView>
  </sheetViews>
  <sheetFormatPr defaultColWidth="9" defaultRowHeight="14.5" outlineLevelCol="6"/>
  <cols>
    <col min="1" max="1" width="55.6363636363636" customWidth="1"/>
    <col min="2" max="5" width="20.2818181818182" customWidth="1"/>
    <col min="6" max="6" width="16.5454545454545"/>
  </cols>
  <sheetData>
    <row r="2" spans="1:5">
      <c r="A2" s="242" t="s">
        <v>0</v>
      </c>
      <c r="B2" s="243" t="s">
        <v>1050</v>
      </c>
      <c r="C2" s="242"/>
      <c r="D2" s="242"/>
      <c r="E2" s="242"/>
    </row>
    <row r="3" spans="1:5">
      <c r="A3" s="244" t="s">
        <v>2</v>
      </c>
      <c r="B3" s="245" t="s">
        <v>1051</v>
      </c>
      <c r="C3" s="246" t="s">
        <v>5</v>
      </c>
      <c r="D3" s="247"/>
      <c r="E3" s="248">
        <v>2024</v>
      </c>
    </row>
    <row r="4" spans="1:5">
      <c r="A4" s="249"/>
      <c r="B4" s="250"/>
      <c r="C4" s="251" t="s">
        <v>1052</v>
      </c>
      <c r="D4" s="251" t="s">
        <v>1053</v>
      </c>
      <c r="E4" s="252"/>
    </row>
    <row r="5" spans="1:5">
      <c r="A5" s="253"/>
      <c r="B5" s="254"/>
      <c r="C5" s="255"/>
      <c r="D5" s="255"/>
      <c r="E5" s="256"/>
    </row>
    <row r="6" spans="1:5">
      <c r="A6" s="257" t="s">
        <v>1054</v>
      </c>
      <c r="B6" s="258"/>
      <c r="C6" s="259"/>
      <c r="D6" s="259"/>
      <c r="E6" s="260"/>
    </row>
    <row r="7" spans="1:5">
      <c r="A7" s="261" t="s">
        <v>1055</v>
      </c>
      <c r="B7" s="262"/>
      <c r="C7" s="263"/>
      <c r="D7" s="263"/>
      <c r="E7" s="263"/>
    </row>
    <row r="8" spans="1:5">
      <c r="A8" s="253" t="s">
        <v>1056</v>
      </c>
      <c r="B8" s="264">
        <v>0</v>
      </c>
      <c r="C8" s="265">
        <v>0</v>
      </c>
      <c r="D8" s="265">
        <v>0</v>
      </c>
      <c r="E8" s="265">
        <f>B8+C8-D8</f>
        <v>0</v>
      </c>
    </row>
    <row r="9" spans="1:5">
      <c r="A9" s="253" t="s">
        <v>1057</v>
      </c>
      <c r="B9" s="264">
        <v>0</v>
      </c>
      <c r="C9" s="265">
        <v>0</v>
      </c>
      <c r="D9" s="265">
        <v>0</v>
      </c>
      <c r="E9" s="265">
        <f t="shared" ref="E9:E13" si="0">B9+C9-D9</f>
        <v>0</v>
      </c>
    </row>
    <row r="10" spans="1:5">
      <c r="A10" s="253" t="s">
        <v>1058</v>
      </c>
      <c r="B10" s="264">
        <v>0</v>
      </c>
      <c r="C10" s="265">
        <v>0</v>
      </c>
      <c r="D10" s="265">
        <v>0</v>
      </c>
      <c r="E10" s="265">
        <f t="shared" si="0"/>
        <v>0</v>
      </c>
    </row>
    <row r="11" spans="1:5">
      <c r="A11" s="253" t="s">
        <v>1059</v>
      </c>
      <c r="B11" s="264">
        <v>0</v>
      </c>
      <c r="C11" s="265">
        <v>0</v>
      </c>
      <c r="D11" s="265">
        <v>0</v>
      </c>
      <c r="E11" s="265">
        <f t="shared" si="0"/>
        <v>0</v>
      </c>
    </row>
    <row r="12" spans="1:5">
      <c r="A12" s="253" t="s">
        <v>1060</v>
      </c>
      <c r="B12" s="264">
        <v>0</v>
      </c>
      <c r="C12" s="265">
        <v>0</v>
      </c>
      <c r="D12" s="265">
        <v>0</v>
      </c>
      <c r="E12" s="265">
        <f t="shared" si="0"/>
        <v>0</v>
      </c>
    </row>
    <row r="13" spans="1:5">
      <c r="A13" s="253" t="s">
        <v>1061</v>
      </c>
      <c r="B13" s="264">
        <v>0</v>
      </c>
      <c r="C13" s="265">
        <v>0</v>
      </c>
      <c r="D13" s="265">
        <v>0</v>
      </c>
      <c r="E13" s="265">
        <f t="shared" si="0"/>
        <v>0</v>
      </c>
    </row>
    <row r="14" spans="1:5">
      <c r="A14" s="266" t="s">
        <v>1062</v>
      </c>
      <c r="B14" s="267"/>
      <c r="C14" s="268"/>
      <c r="D14" s="268"/>
      <c r="E14" s="268"/>
    </row>
    <row r="15" spans="1:5">
      <c r="A15" s="253" t="s">
        <v>1063</v>
      </c>
      <c r="B15" s="264">
        <v>0</v>
      </c>
      <c r="C15" s="265">
        <v>0</v>
      </c>
      <c r="D15" s="265">
        <v>0</v>
      </c>
      <c r="E15" s="265">
        <f>B15+C15-D15</f>
        <v>0</v>
      </c>
    </row>
    <row r="16" spans="1:5">
      <c r="A16" s="253" t="s">
        <v>1064</v>
      </c>
      <c r="B16" s="264">
        <v>0</v>
      </c>
      <c r="C16" s="265">
        <v>0</v>
      </c>
      <c r="D16" s="265">
        <v>0</v>
      </c>
      <c r="E16" s="265">
        <f>B16+C16-D16</f>
        <v>0</v>
      </c>
    </row>
    <row r="17" spans="1:5">
      <c r="A17" s="253" t="s">
        <v>1065</v>
      </c>
      <c r="B17" s="264">
        <f>B15+B16</f>
        <v>0</v>
      </c>
      <c r="C17" s="265">
        <v>0</v>
      </c>
      <c r="D17" s="265">
        <v>0</v>
      </c>
      <c r="E17" s="265">
        <f>E15+E16</f>
        <v>0</v>
      </c>
    </row>
    <row r="18" spans="1:5">
      <c r="A18" s="253" t="s">
        <v>1066</v>
      </c>
      <c r="B18" s="264">
        <v>0</v>
      </c>
      <c r="C18" s="265">
        <v>0</v>
      </c>
      <c r="D18" s="265">
        <v>0</v>
      </c>
      <c r="E18" s="265">
        <f>B18+C18-D18</f>
        <v>0</v>
      </c>
    </row>
    <row r="19" spans="1:5">
      <c r="A19" s="253" t="s">
        <v>1067</v>
      </c>
      <c r="B19" s="264">
        <v>0</v>
      </c>
      <c r="C19" s="265">
        <v>0</v>
      </c>
      <c r="D19" s="265">
        <v>0</v>
      </c>
      <c r="E19" s="265">
        <f>B19+C19-D19</f>
        <v>0</v>
      </c>
    </row>
    <row r="20" spans="1:5">
      <c r="A20" s="253" t="s">
        <v>1068</v>
      </c>
      <c r="B20" s="264">
        <f>B18+B19</f>
        <v>0</v>
      </c>
      <c r="C20" s="265">
        <v>0</v>
      </c>
      <c r="D20" s="265">
        <v>0</v>
      </c>
      <c r="E20" s="265">
        <f>E18+E19</f>
        <v>0</v>
      </c>
    </row>
    <row r="21" spans="1:5">
      <c r="A21" s="253" t="s">
        <v>1069</v>
      </c>
      <c r="B21" s="264">
        <v>0</v>
      </c>
      <c r="C21" s="265">
        <v>0</v>
      </c>
      <c r="D21" s="265">
        <v>0</v>
      </c>
      <c r="E21" s="265">
        <f>B21+C21-D21</f>
        <v>0</v>
      </c>
    </row>
    <row r="22" spans="1:5">
      <c r="A22" s="253" t="s">
        <v>1070</v>
      </c>
      <c r="B22" s="264">
        <v>0</v>
      </c>
      <c r="C22" s="265">
        <v>0</v>
      </c>
      <c r="D22" s="265">
        <v>0</v>
      </c>
      <c r="E22" s="265">
        <f>B22+C22-D22</f>
        <v>0</v>
      </c>
    </row>
    <row r="23" spans="1:5">
      <c r="A23" s="253" t="s">
        <v>1071</v>
      </c>
      <c r="B23" s="264">
        <f>B21+B22</f>
        <v>0</v>
      </c>
      <c r="C23" s="265">
        <v>0</v>
      </c>
      <c r="D23" s="265">
        <v>0</v>
      </c>
      <c r="E23" s="265">
        <f>E21+E22</f>
        <v>0</v>
      </c>
    </row>
    <row r="24" spans="1:5">
      <c r="A24" s="253" t="s">
        <v>1072</v>
      </c>
      <c r="B24" s="264">
        <v>0</v>
      </c>
      <c r="C24" s="265">
        <v>0</v>
      </c>
      <c r="D24" s="265">
        <v>0</v>
      </c>
      <c r="E24" s="265">
        <f>B24+C24-D24</f>
        <v>0</v>
      </c>
    </row>
    <row r="25" spans="1:5">
      <c r="A25" s="253" t="s">
        <v>1073</v>
      </c>
      <c r="B25" s="264">
        <v>0</v>
      </c>
      <c r="C25" s="265">
        <v>0</v>
      </c>
      <c r="D25" s="265">
        <v>0</v>
      </c>
      <c r="E25" s="265">
        <f>B25+C25-D25</f>
        <v>0</v>
      </c>
    </row>
    <row r="26" spans="1:5">
      <c r="A26" s="253" t="s">
        <v>1074</v>
      </c>
      <c r="B26" s="264">
        <f>B24+B25</f>
        <v>0</v>
      </c>
      <c r="C26" s="265">
        <v>0</v>
      </c>
      <c r="D26" s="265">
        <v>0</v>
      </c>
      <c r="E26" s="265">
        <f>E24+E25</f>
        <v>0</v>
      </c>
    </row>
    <row r="27" spans="1:5">
      <c r="A27" s="253" t="s">
        <v>1075</v>
      </c>
      <c r="B27" s="264">
        <v>0</v>
      </c>
      <c r="C27" s="265">
        <v>0</v>
      </c>
      <c r="D27" s="265">
        <v>0</v>
      </c>
      <c r="E27" s="265">
        <f>B27+C27-D27</f>
        <v>0</v>
      </c>
    </row>
    <row r="28" spans="1:5">
      <c r="A28" s="253" t="s">
        <v>1076</v>
      </c>
      <c r="B28" s="264">
        <v>0</v>
      </c>
      <c r="C28" s="265">
        <v>0</v>
      </c>
      <c r="D28" s="265">
        <v>0</v>
      </c>
      <c r="E28" s="265">
        <f>B28+C28-D28</f>
        <v>0</v>
      </c>
    </row>
    <row r="29" spans="1:5">
      <c r="A29" s="253" t="s">
        <v>1077</v>
      </c>
      <c r="B29" s="264">
        <f>B27+B28</f>
        <v>0</v>
      </c>
      <c r="C29" s="265">
        <v>0</v>
      </c>
      <c r="D29" s="265">
        <v>0</v>
      </c>
      <c r="E29" s="265">
        <f>E27+E28</f>
        <v>0</v>
      </c>
    </row>
    <row r="30" spans="1:5">
      <c r="A30" s="253" t="s">
        <v>1078</v>
      </c>
      <c r="B30" s="264">
        <v>0</v>
      </c>
      <c r="C30" s="265">
        <v>0</v>
      </c>
      <c r="D30" s="265">
        <v>0</v>
      </c>
      <c r="E30" s="265">
        <f>B30+C30-D30</f>
        <v>0</v>
      </c>
    </row>
    <row r="31" spans="1:5">
      <c r="A31" s="253" t="s">
        <v>1079</v>
      </c>
      <c r="B31" s="264">
        <v>0</v>
      </c>
      <c r="C31" s="265">
        <v>0</v>
      </c>
      <c r="D31" s="265">
        <v>0</v>
      </c>
      <c r="E31" s="265">
        <f>B31+C31-D31</f>
        <v>0</v>
      </c>
    </row>
    <row r="32" spans="1:5">
      <c r="A32" s="253" t="s">
        <v>1080</v>
      </c>
      <c r="B32" s="264">
        <f>B30+B31</f>
        <v>0</v>
      </c>
      <c r="C32" s="265">
        <v>0</v>
      </c>
      <c r="D32" s="265">
        <v>0</v>
      </c>
      <c r="E32" s="265">
        <f>E30+E31</f>
        <v>0</v>
      </c>
    </row>
    <row r="33" spans="1:5">
      <c r="A33" s="253" t="s">
        <v>1081</v>
      </c>
      <c r="B33" s="264">
        <v>0</v>
      </c>
      <c r="C33" s="265">
        <v>0</v>
      </c>
      <c r="D33" s="265">
        <v>0</v>
      </c>
      <c r="E33" s="265">
        <f>B33+C33-D33</f>
        <v>0</v>
      </c>
    </row>
    <row r="34" spans="1:5">
      <c r="A34" s="253" t="s">
        <v>1082</v>
      </c>
      <c r="B34" s="264">
        <v>0</v>
      </c>
      <c r="C34" s="265">
        <v>0</v>
      </c>
      <c r="D34" s="265">
        <v>0</v>
      </c>
      <c r="E34" s="265">
        <f>B34+C34-D34</f>
        <v>0</v>
      </c>
    </row>
    <row r="35" spans="1:5">
      <c r="A35" s="253" t="s">
        <v>1083</v>
      </c>
      <c r="B35" s="264">
        <f>B33+B34</f>
        <v>0</v>
      </c>
      <c r="C35" s="265">
        <v>0</v>
      </c>
      <c r="D35" s="265">
        <v>0</v>
      </c>
      <c r="E35" s="265">
        <f>E33+E34</f>
        <v>0</v>
      </c>
    </row>
    <row r="36" spans="1:5">
      <c r="A36" s="253" t="s">
        <v>1084</v>
      </c>
      <c r="B36" s="264">
        <v>0</v>
      </c>
      <c r="C36" s="265">
        <v>0</v>
      </c>
      <c r="D36" s="265">
        <v>0</v>
      </c>
      <c r="E36" s="265">
        <f>B36+C36-D36</f>
        <v>0</v>
      </c>
    </row>
    <row r="37" spans="1:5">
      <c r="A37" s="253" t="s">
        <v>1085</v>
      </c>
      <c r="B37" s="264">
        <v>0</v>
      </c>
      <c r="C37" s="265">
        <v>0</v>
      </c>
      <c r="D37" s="265">
        <v>0</v>
      </c>
      <c r="E37" s="265">
        <f>B37+C37-D37</f>
        <v>0</v>
      </c>
    </row>
    <row r="38" spans="1:5">
      <c r="A38" s="253" t="s">
        <v>1086</v>
      </c>
      <c r="B38" s="264">
        <f>B36+B37</f>
        <v>0</v>
      </c>
      <c r="C38" s="265">
        <v>0</v>
      </c>
      <c r="D38" s="265">
        <v>0</v>
      </c>
      <c r="E38" s="265">
        <f>E36+E37</f>
        <v>0</v>
      </c>
    </row>
    <row r="39" spans="1:5">
      <c r="A39" s="266" t="s">
        <v>1087</v>
      </c>
      <c r="B39" s="267">
        <v>0</v>
      </c>
      <c r="C39" s="268">
        <v>0</v>
      </c>
      <c r="D39" s="268">
        <v>0</v>
      </c>
      <c r="E39" s="268">
        <f>B39+C39-D39</f>
        <v>0</v>
      </c>
    </row>
    <row r="40" spans="1:5">
      <c r="A40" s="266" t="s">
        <v>1088</v>
      </c>
      <c r="B40" s="267">
        <v>357231350</v>
      </c>
      <c r="C40" s="268">
        <v>663887975</v>
      </c>
      <c r="D40" s="268">
        <v>663887975</v>
      </c>
      <c r="E40" s="268">
        <f>B40+C40-D40</f>
        <v>357231350</v>
      </c>
    </row>
    <row r="41" spans="1:5">
      <c r="A41" s="269" t="s">
        <v>1089</v>
      </c>
      <c r="B41" s="270">
        <f>B8+B9+B10+B11+B12+B13+B17+B20+B23+B26+B29+B32+B35+B38+B39+B40</f>
        <v>357231350</v>
      </c>
      <c r="C41" s="271">
        <f>SUM(C8:C40)</f>
        <v>663887975</v>
      </c>
      <c r="D41" s="271">
        <f>SUM(D8:D40)</f>
        <v>663887975</v>
      </c>
      <c r="E41" s="271">
        <f>E8+E9+E10+E11+E12+E13+E17+E20+E23+E26+E29+E32+E35+E38+E39+E40</f>
        <v>357231350</v>
      </c>
    </row>
    <row r="42" spans="1:5">
      <c r="A42" s="261" t="s">
        <v>1090</v>
      </c>
      <c r="B42" s="262"/>
      <c r="C42" s="272"/>
      <c r="D42" s="272"/>
      <c r="E42" s="273"/>
    </row>
    <row r="43" spans="1:5">
      <c r="A43" s="274" t="s">
        <v>1091</v>
      </c>
      <c r="B43" s="267"/>
      <c r="C43" s="275"/>
      <c r="D43" s="275"/>
      <c r="E43" s="276"/>
    </row>
    <row r="44" spans="1:5">
      <c r="A44" s="277" t="s">
        <v>1092</v>
      </c>
      <c r="B44" s="264">
        <v>0</v>
      </c>
      <c r="C44" s="265">
        <v>0</v>
      </c>
      <c r="D44" s="265">
        <v>0</v>
      </c>
      <c r="E44" s="265">
        <f>B44+C44-D44</f>
        <v>0</v>
      </c>
    </row>
    <row r="45" spans="1:5">
      <c r="A45" s="277" t="s">
        <v>1093</v>
      </c>
      <c r="B45" s="264">
        <v>0</v>
      </c>
      <c r="C45" s="265">
        <v>0</v>
      </c>
      <c r="D45" s="265">
        <v>0</v>
      </c>
      <c r="E45" s="265">
        <f>B45+C45-D45</f>
        <v>0</v>
      </c>
    </row>
    <row r="46" spans="1:5">
      <c r="A46" s="269" t="s">
        <v>1094</v>
      </c>
      <c r="B46" s="278">
        <f>SUM(B44:B45)</f>
        <v>0</v>
      </c>
      <c r="C46" s="278">
        <f>SUM(C44:C45)</f>
        <v>0</v>
      </c>
      <c r="D46" s="278">
        <f>SUM(D44:D45)</f>
        <v>0</v>
      </c>
      <c r="E46" s="278">
        <f>SUM(E44:E45)</f>
        <v>0</v>
      </c>
    </row>
    <row r="47" spans="1:5">
      <c r="A47" s="274" t="s">
        <v>1095</v>
      </c>
      <c r="B47" s="267"/>
      <c r="C47" s="275"/>
      <c r="D47" s="275"/>
      <c r="E47" s="276"/>
    </row>
    <row r="48" spans="1:5">
      <c r="A48" s="253" t="s">
        <v>1096</v>
      </c>
      <c r="B48" s="264">
        <v>0</v>
      </c>
      <c r="C48" s="265">
        <v>0</v>
      </c>
      <c r="D48" s="265">
        <v>0</v>
      </c>
      <c r="E48" s="265">
        <f>B48+C48-D48</f>
        <v>0</v>
      </c>
    </row>
    <row r="49" spans="1:5">
      <c r="A49" s="269" t="s">
        <v>1097</v>
      </c>
      <c r="B49" s="270">
        <f>B48</f>
        <v>0</v>
      </c>
      <c r="C49" s="270">
        <f>C48</f>
        <v>0</v>
      </c>
      <c r="D49" s="270">
        <f>D48</f>
        <v>0</v>
      </c>
      <c r="E49" s="270">
        <f>E48</f>
        <v>0</v>
      </c>
    </row>
    <row r="50" spans="1:5">
      <c r="A50" s="269" t="s">
        <v>1098</v>
      </c>
      <c r="B50" s="270">
        <f>B46+B49</f>
        <v>0</v>
      </c>
      <c r="C50" s="270">
        <f>C46+C49</f>
        <v>0</v>
      </c>
      <c r="D50" s="270">
        <f>D46+D49</f>
        <v>0</v>
      </c>
      <c r="E50" s="270">
        <f>E46+E49</f>
        <v>0</v>
      </c>
    </row>
    <row r="51" spans="1:5">
      <c r="A51" s="261" t="s">
        <v>1009</v>
      </c>
      <c r="B51" s="262"/>
      <c r="C51" s="273"/>
      <c r="D51" s="273"/>
      <c r="E51" s="273"/>
    </row>
    <row r="52" spans="1:5">
      <c r="A52" s="253" t="s">
        <v>1099</v>
      </c>
      <c r="B52" s="264">
        <f>+'MUTASI ASET'!D6</f>
        <v>0</v>
      </c>
      <c r="C52" s="264">
        <f>+'MUTASI ASET'!W6</f>
        <v>0</v>
      </c>
      <c r="D52" s="264">
        <f>+'MUTASI ASET'!AO6</f>
        <v>0</v>
      </c>
      <c r="E52" s="265">
        <f t="shared" ref="E52:E58" si="1">B52+C52-D52</f>
        <v>0</v>
      </c>
    </row>
    <row r="53" spans="1:5">
      <c r="A53" s="253" t="s">
        <v>1100</v>
      </c>
      <c r="B53" s="264">
        <f>+'MUTASI ASET'!D8</f>
        <v>8657066625.73</v>
      </c>
      <c r="C53" s="264">
        <f>+'MUTASI ASET'!W8</f>
        <v>484709200</v>
      </c>
      <c r="D53" s="264">
        <f>+'MUTASI ASET'!AO8</f>
        <v>0</v>
      </c>
      <c r="E53" s="265">
        <f t="shared" si="1"/>
        <v>9141775825.73</v>
      </c>
    </row>
    <row r="54" spans="1:5">
      <c r="A54" s="253" t="s">
        <v>1101</v>
      </c>
      <c r="B54" s="264">
        <f>+'MUTASI ASET'!D30</f>
        <v>0</v>
      </c>
      <c r="C54" s="264">
        <f>+'MUTASI ASET'!W30</f>
        <v>0</v>
      </c>
      <c r="D54" s="264">
        <f>+'MUTASI ASET'!AO30</f>
        <v>0</v>
      </c>
      <c r="E54" s="265">
        <f t="shared" si="1"/>
        <v>0</v>
      </c>
    </row>
    <row r="55" spans="1:5">
      <c r="A55" s="253" t="s">
        <v>1102</v>
      </c>
      <c r="B55" s="264">
        <f>+'MUTASI ASET'!D36</f>
        <v>0</v>
      </c>
      <c r="C55" s="264">
        <f>+'MUTASI ASET'!W36</f>
        <v>0</v>
      </c>
      <c r="D55" s="264">
        <f>+'MUTASI ASET'!AO36</f>
        <v>0</v>
      </c>
      <c r="E55" s="265">
        <f t="shared" si="1"/>
        <v>0</v>
      </c>
    </row>
    <row r="56" spans="1:5">
      <c r="A56" s="253" t="s">
        <v>1103</v>
      </c>
      <c r="B56" s="264">
        <f>+'MUTASI ASET'!D42</f>
        <v>0</v>
      </c>
      <c r="C56" s="264">
        <f>+'MUTASI ASET'!W42</f>
        <v>0</v>
      </c>
      <c r="D56" s="264">
        <f>+'MUTASI ASET'!AO42</f>
        <v>0</v>
      </c>
      <c r="E56" s="265">
        <f t="shared" si="1"/>
        <v>0</v>
      </c>
    </row>
    <row r="57" spans="1:5">
      <c r="A57" s="253" t="s">
        <v>1023</v>
      </c>
      <c r="B57" s="264">
        <f>+'MUTASI ASET'!D52</f>
        <v>0</v>
      </c>
      <c r="C57" s="264">
        <f>+'MUTASI ASET'!W52</f>
        <v>0</v>
      </c>
      <c r="D57" s="264">
        <f>+'MUTASI ASET'!AO52</f>
        <v>0</v>
      </c>
      <c r="E57" s="265">
        <f t="shared" si="1"/>
        <v>0</v>
      </c>
    </row>
    <row r="58" spans="1:5">
      <c r="A58" s="253" t="s">
        <v>1104</v>
      </c>
      <c r="B58" s="264">
        <f>+'MUTASI ASET'!D60</f>
        <v>-7459011439.00938</v>
      </c>
      <c r="C58" s="264">
        <f>+'MUTASI ASET'!W60</f>
        <v>-883390870.428543</v>
      </c>
      <c r="D58" s="264">
        <f>+'MUTASI ASET'!AO60</f>
        <v>0</v>
      </c>
      <c r="E58" s="265">
        <f t="shared" si="1"/>
        <v>-8342402309.43792</v>
      </c>
    </row>
    <row r="59" spans="1:7">
      <c r="A59" s="269" t="s">
        <v>1105</v>
      </c>
      <c r="B59" s="270">
        <f>SUM(B52:B58)</f>
        <v>1198055186.72062</v>
      </c>
      <c r="C59" s="270">
        <f>SUM(C52:C58)</f>
        <v>-398681670.428543</v>
      </c>
      <c r="D59" s="270">
        <f>SUM(D52:D58)</f>
        <v>0</v>
      </c>
      <c r="E59" s="270">
        <f>SUM(E52:E58)</f>
        <v>799373516.292077</v>
      </c>
      <c r="F59" s="279"/>
      <c r="G59" s="280"/>
    </row>
    <row r="60" spans="1:5">
      <c r="A60" s="281" t="s">
        <v>1106</v>
      </c>
      <c r="B60" s="282"/>
      <c r="C60" s="283"/>
      <c r="D60" s="283"/>
      <c r="E60" s="284"/>
    </row>
    <row r="61" spans="1:5">
      <c r="A61" s="285" t="s">
        <v>1107</v>
      </c>
      <c r="B61" s="286">
        <v>0</v>
      </c>
      <c r="C61" s="287">
        <v>0</v>
      </c>
      <c r="D61" s="287">
        <v>0</v>
      </c>
      <c r="E61" s="286">
        <f>+B61+C61-D61</f>
        <v>0</v>
      </c>
    </row>
    <row r="62" spans="1:5">
      <c r="A62" s="288" t="s">
        <v>1108</v>
      </c>
      <c r="B62" s="270">
        <f>+B61</f>
        <v>0</v>
      </c>
      <c r="C62" s="270">
        <f>+C61</f>
        <v>0</v>
      </c>
      <c r="D62" s="270">
        <f>+D61</f>
        <v>0</v>
      </c>
      <c r="E62" s="270">
        <f>+E61</f>
        <v>0</v>
      </c>
    </row>
    <row r="63" spans="1:5">
      <c r="A63" s="261" t="s">
        <v>1032</v>
      </c>
      <c r="B63" s="282"/>
      <c r="C63" s="289"/>
      <c r="D63" s="289"/>
      <c r="E63" s="290"/>
    </row>
    <row r="64" spans="1:5">
      <c r="A64" s="291" t="s">
        <v>898</v>
      </c>
      <c r="B64" s="264">
        <f>+'MUTASI ASET'!D64</f>
        <v>304184969</v>
      </c>
      <c r="C64" s="264">
        <f>+'MUTASI ASET'!W64</f>
        <v>0</v>
      </c>
      <c r="D64" s="264">
        <f>+'MUTASI ASET'!AO64</f>
        <v>0</v>
      </c>
      <c r="E64" s="265">
        <f>B64+C64-D64</f>
        <v>304184969</v>
      </c>
    </row>
    <row r="65" spans="1:5">
      <c r="A65" s="291" t="s">
        <v>1109</v>
      </c>
      <c r="B65" s="264">
        <f>+'MUTASI ASET'!D68</f>
        <v>-247078969</v>
      </c>
      <c r="C65" s="264">
        <f>+'MUTASI ASET'!W68</f>
        <v>-28553000</v>
      </c>
      <c r="D65" s="264">
        <f>+'MUTASI ASET'!AO68</f>
        <v>0</v>
      </c>
      <c r="E65" s="265">
        <f>B65+C65-D65</f>
        <v>-275631969</v>
      </c>
    </row>
    <row r="66" spans="1:5">
      <c r="A66" s="291" t="s">
        <v>1110</v>
      </c>
      <c r="B66" s="264">
        <f>B64+B65</f>
        <v>57106000</v>
      </c>
      <c r="C66" s="265">
        <f>C64+C65</f>
        <v>-28553000</v>
      </c>
      <c r="D66" s="265">
        <f>D64+D65</f>
        <v>0</v>
      </c>
      <c r="E66" s="265">
        <f>E64+E65</f>
        <v>28553000</v>
      </c>
    </row>
    <row r="67" spans="1:5">
      <c r="A67" s="292" t="s">
        <v>1111</v>
      </c>
      <c r="B67" s="267">
        <f>SUM(B68:B72)</f>
        <v>585134059.24</v>
      </c>
      <c r="C67" s="267">
        <f>SUM(C68:C72)</f>
        <v>0</v>
      </c>
      <c r="D67" s="267">
        <f>SUM(D68:D72)</f>
        <v>0</v>
      </c>
      <c r="E67" s="267">
        <f>SUM(E68:E72)</f>
        <v>585134059.24</v>
      </c>
    </row>
    <row r="68" spans="1:5">
      <c r="A68" s="291" t="s">
        <v>1112</v>
      </c>
      <c r="B68" s="264">
        <f>+'MUTASI ASET'!D65-B72</f>
        <v>585134059.24</v>
      </c>
      <c r="C68" s="264">
        <f>+'MUTASI ASET'!W65</f>
        <v>0</v>
      </c>
      <c r="D68" s="264">
        <f>+'MUTASI ASET'!AO65</f>
        <v>0</v>
      </c>
      <c r="E68" s="265">
        <f t="shared" ref="E68:E73" si="2">B68+C68-D68</f>
        <v>585134059.24</v>
      </c>
    </row>
    <row r="69" spans="1:5">
      <c r="A69" s="291" t="s">
        <v>1113</v>
      </c>
      <c r="B69" s="264">
        <v>0</v>
      </c>
      <c r="C69" s="264">
        <v>0</v>
      </c>
      <c r="D69" s="264">
        <v>0</v>
      </c>
      <c r="E69" s="265">
        <f t="shared" si="2"/>
        <v>0</v>
      </c>
    </row>
    <row r="70" spans="1:5">
      <c r="A70" s="291" t="s">
        <v>1114</v>
      </c>
      <c r="B70" s="264">
        <v>0</v>
      </c>
      <c r="C70" s="264">
        <v>0</v>
      </c>
      <c r="D70" s="264">
        <v>0</v>
      </c>
      <c r="E70" s="265">
        <f t="shared" si="2"/>
        <v>0</v>
      </c>
    </row>
    <row r="71" spans="1:5">
      <c r="A71" s="291" t="s">
        <v>1115</v>
      </c>
      <c r="B71" s="264">
        <v>0</v>
      </c>
      <c r="C71" s="264">
        <v>0</v>
      </c>
      <c r="D71" s="264">
        <v>0</v>
      </c>
      <c r="E71" s="265">
        <f t="shared" si="2"/>
        <v>0</v>
      </c>
    </row>
    <row r="72" spans="1:5">
      <c r="A72" s="291" t="s">
        <v>1116</v>
      </c>
      <c r="B72" s="264">
        <v>0</v>
      </c>
      <c r="C72" s="264">
        <v>0</v>
      </c>
      <c r="D72" s="264">
        <v>0</v>
      </c>
      <c r="E72" s="265">
        <f t="shared" si="2"/>
        <v>0</v>
      </c>
    </row>
    <row r="73" spans="1:5">
      <c r="A73" s="291" t="s">
        <v>1117</v>
      </c>
      <c r="B73" s="264">
        <f>+'MUTASI ASET'!D69</f>
        <v>-585134059.24</v>
      </c>
      <c r="C73" s="264">
        <f>+'MUTASI ASET'!W69</f>
        <v>0</v>
      </c>
      <c r="D73" s="264">
        <f>+'MUTASI ASET'!AO69</f>
        <v>0</v>
      </c>
      <c r="E73" s="265">
        <f t="shared" si="2"/>
        <v>-585134059.24</v>
      </c>
    </row>
    <row r="74" spans="1:5">
      <c r="A74" s="291" t="s">
        <v>1118</v>
      </c>
      <c r="B74" s="264">
        <f>B67+B73</f>
        <v>0</v>
      </c>
      <c r="C74" s="264">
        <f>C67+C73</f>
        <v>0</v>
      </c>
      <c r="D74" s="264">
        <f>D67+D73</f>
        <v>0</v>
      </c>
      <c r="E74" s="264">
        <f>E67+E73</f>
        <v>0</v>
      </c>
    </row>
    <row r="75" spans="1:5">
      <c r="A75" s="269" t="s">
        <v>1119</v>
      </c>
      <c r="B75" s="270">
        <f>B66+B74</f>
        <v>57106000</v>
      </c>
      <c r="C75" s="270">
        <f>C66+C74</f>
        <v>-28553000</v>
      </c>
      <c r="D75" s="270">
        <f>D66+D74</f>
        <v>0</v>
      </c>
      <c r="E75" s="270">
        <f>E66+E74</f>
        <v>28553000</v>
      </c>
    </row>
    <row r="76" spans="1:7">
      <c r="A76" s="293" t="s">
        <v>1120</v>
      </c>
      <c r="B76" s="294">
        <f>B41+B50+B59+B62+B75</f>
        <v>1612392536.72062</v>
      </c>
      <c r="C76" s="294">
        <f>C41+C50+C59+C62+C75</f>
        <v>236653304.571457</v>
      </c>
      <c r="D76" s="294">
        <f>D41+D50+D59+D62+D75</f>
        <v>663887975</v>
      </c>
      <c r="E76" s="294">
        <f>E41+E50+E59+E62+E75</f>
        <v>1185157866.29208</v>
      </c>
      <c r="F76" s="279"/>
      <c r="G76" s="280"/>
    </row>
    <row r="77" spans="1:5">
      <c r="A77" s="253"/>
      <c r="B77" s="264"/>
      <c r="C77" s="295"/>
      <c r="D77" s="295"/>
      <c r="E77" s="295"/>
    </row>
    <row r="78" spans="1:5">
      <c r="A78" s="257" t="s">
        <v>1121</v>
      </c>
      <c r="B78" s="296"/>
      <c r="C78" s="297"/>
      <c r="D78" s="297"/>
      <c r="E78" s="298"/>
    </row>
    <row r="79" spans="1:5">
      <c r="A79" s="261" t="s">
        <v>1122</v>
      </c>
      <c r="B79" s="282"/>
      <c r="C79" s="289"/>
      <c r="D79" s="289"/>
      <c r="E79" s="290"/>
    </row>
    <row r="80" spans="1:5">
      <c r="A80" s="253" t="s">
        <v>1123</v>
      </c>
      <c r="B80" s="264">
        <v>0</v>
      </c>
      <c r="C80" s="265">
        <v>0</v>
      </c>
      <c r="D80" s="265">
        <v>0</v>
      </c>
      <c r="E80" s="265">
        <f>B80+D80-C80</f>
        <v>0</v>
      </c>
    </row>
    <row r="81" spans="1:5">
      <c r="A81" s="253" t="s">
        <v>1124</v>
      </c>
      <c r="B81" s="264">
        <v>0</v>
      </c>
      <c r="C81" s="265">
        <v>0</v>
      </c>
      <c r="D81" s="265">
        <v>0</v>
      </c>
      <c r="E81" s="265">
        <f>B81+D81-C81</f>
        <v>0</v>
      </c>
    </row>
    <row r="82" spans="1:5">
      <c r="A82" s="299" t="s">
        <v>1125</v>
      </c>
      <c r="B82" s="267">
        <f>SUM(B83:B85)</f>
        <v>0</v>
      </c>
      <c r="C82" s="267">
        <f t="shared" ref="C82:E82" si="3">SUM(C83:C85)</f>
        <v>0</v>
      </c>
      <c r="D82" s="267">
        <f t="shared" si="3"/>
        <v>0</v>
      </c>
      <c r="E82" s="267">
        <f t="shared" si="3"/>
        <v>0</v>
      </c>
    </row>
    <row r="83" spans="1:5">
      <c r="A83" s="253" t="s">
        <v>1126</v>
      </c>
      <c r="B83" s="264">
        <v>0</v>
      </c>
      <c r="C83" s="265">
        <v>0</v>
      </c>
      <c r="D83" s="265">
        <v>0</v>
      </c>
      <c r="E83" s="265">
        <f>B83+D83-C83</f>
        <v>0</v>
      </c>
    </row>
    <row r="84" spans="1:5">
      <c r="A84" s="253" t="s">
        <v>1127</v>
      </c>
      <c r="B84" s="264">
        <v>0</v>
      </c>
      <c r="C84" s="265">
        <v>0</v>
      </c>
      <c r="D84" s="265">
        <v>0</v>
      </c>
      <c r="E84" s="265">
        <f>B84+D84-C84</f>
        <v>0</v>
      </c>
    </row>
    <row r="85" spans="1:5">
      <c r="A85" s="253" t="s">
        <v>1128</v>
      </c>
      <c r="B85" s="264">
        <v>0</v>
      </c>
      <c r="C85" s="265">
        <v>0</v>
      </c>
      <c r="D85" s="265">
        <v>0</v>
      </c>
      <c r="E85" s="265">
        <f>B85+D85-C85</f>
        <v>0</v>
      </c>
    </row>
    <row r="86" spans="1:5">
      <c r="A86" s="299" t="s">
        <v>1129</v>
      </c>
      <c r="B86" s="267">
        <f>SUM(B87:B92)</f>
        <v>0</v>
      </c>
      <c r="C86" s="267">
        <f>SUM(C87:C92)</f>
        <v>0</v>
      </c>
      <c r="D86" s="267">
        <f>SUM(D87:D92)</f>
        <v>0</v>
      </c>
      <c r="E86" s="267">
        <f>SUM(E87:E92)</f>
        <v>0</v>
      </c>
    </row>
    <row r="87" spans="1:5">
      <c r="A87" s="253" t="s">
        <v>1130</v>
      </c>
      <c r="B87" s="264">
        <v>0</v>
      </c>
      <c r="C87" s="264">
        <v>0</v>
      </c>
      <c r="D87" s="264">
        <v>0</v>
      </c>
      <c r="E87" s="265">
        <f t="shared" ref="E87:E93" si="4">B87+D87-C87</f>
        <v>0</v>
      </c>
    </row>
    <row r="88" spans="1:5">
      <c r="A88" s="253" t="s">
        <v>1131</v>
      </c>
      <c r="B88" s="264">
        <v>0</v>
      </c>
      <c r="C88" s="264">
        <v>0</v>
      </c>
      <c r="D88" s="264">
        <v>0</v>
      </c>
      <c r="E88" s="265">
        <f t="shared" si="4"/>
        <v>0</v>
      </c>
    </row>
    <row r="89" spans="1:5">
      <c r="A89" s="253" t="s">
        <v>1132</v>
      </c>
      <c r="B89" s="264">
        <v>0</v>
      </c>
      <c r="C89" s="264">
        <v>0</v>
      </c>
      <c r="D89" s="264">
        <v>0</v>
      </c>
      <c r="E89" s="265">
        <f t="shared" si="4"/>
        <v>0</v>
      </c>
    </row>
    <row r="90" spans="1:5">
      <c r="A90" s="253" t="s">
        <v>1133</v>
      </c>
      <c r="B90" s="264">
        <v>0</v>
      </c>
      <c r="C90" s="264">
        <v>0</v>
      </c>
      <c r="D90" s="264">
        <v>0</v>
      </c>
      <c r="E90" s="265">
        <f t="shared" si="4"/>
        <v>0</v>
      </c>
    </row>
    <row r="91" spans="1:5">
      <c r="A91" s="253" t="s">
        <v>1134</v>
      </c>
      <c r="B91" s="264">
        <v>0</v>
      </c>
      <c r="C91" s="264">
        <v>0</v>
      </c>
      <c r="D91" s="264">
        <v>0</v>
      </c>
      <c r="E91" s="265">
        <f t="shared" si="4"/>
        <v>0</v>
      </c>
    </row>
    <row r="92" spans="1:5">
      <c r="A92" s="253" t="s">
        <v>1135</v>
      </c>
      <c r="B92" s="264">
        <v>0</v>
      </c>
      <c r="C92" s="264">
        <v>0</v>
      </c>
      <c r="D92" s="264">
        <v>0</v>
      </c>
      <c r="E92" s="265">
        <f t="shared" si="4"/>
        <v>0</v>
      </c>
    </row>
    <row r="93" spans="1:5">
      <c r="A93" s="253" t="s">
        <v>1136</v>
      </c>
      <c r="B93" s="264">
        <v>0</v>
      </c>
      <c r="C93" s="265">
        <v>0</v>
      </c>
      <c r="D93" s="265">
        <v>0</v>
      </c>
      <c r="E93" s="265">
        <f t="shared" si="4"/>
        <v>0</v>
      </c>
    </row>
    <row r="94" spans="1:5">
      <c r="A94" s="269" t="s">
        <v>1137</v>
      </c>
      <c r="B94" s="270">
        <f>B80+B81+B82+B86+B93</f>
        <v>0</v>
      </c>
      <c r="C94" s="270">
        <f t="shared" ref="C94:E94" si="5">C80+C81+C82+C86+C93</f>
        <v>0</v>
      </c>
      <c r="D94" s="270">
        <f t="shared" si="5"/>
        <v>0</v>
      </c>
      <c r="E94" s="270">
        <f t="shared" si="5"/>
        <v>0</v>
      </c>
    </row>
    <row r="95" spans="1:5">
      <c r="A95" s="288" t="s">
        <v>1138</v>
      </c>
      <c r="B95" s="270">
        <f>B94</f>
        <v>0</v>
      </c>
      <c r="C95" s="270">
        <f>C94</f>
        <v>0</v>
      </c>
      <c r="D95" s="270">
        <f>D94</f>
        <v>0</v>
      </c>
      <c r="E95" s="270">
        <f>E94</f>
        <v>0</v>
      </c>
    </row>
    <row r="96" spans="1:5">
      <c r="A96" s="257" t="s">
        <v>1139</v>
      </c>
      <c r="B96" s="296"/>
      <c r="C96" s="297"/>
      <c r="D96" s="297"/>
      <c r="E96" s="298"/>
    </row>
    <row r="97" spans="1:5">
      <c r="A97" s="291" t="s">
        <v>1140</v>
      </c>
      <c r="B97" s="264">
        <f>+B76-B95</f>
        <v>1612392536.72062</v>
      </c>
      <c r="C97" s="265">
        <f>D76+D95</f>
        <v>663887975</v>
      </c>
      <c r="D97" s="265">
        <f>C76+C95</f>
        <v>236653304.571457</v>
      </c>
      <c r="E97" s="265">
        <f>B97+D97-C97</f>
        <v>1185157866.29208</v>
      </c>
    </row>
    <row r="98" spans="1:5">
      <c r="A98" s="300" t="s">
        <v>1141</v>
      </c>
      <c r="B98" s="301">
        <f>B97</f>
        <v>1612392536.72062</v>
      </c>
      <c r="C98" s="301">
        <f>C97</f>
        <v>663887975</v>
      </c>
      <c r="D98" s="301">
        <f>D97</f>
        <v>236653304.571457</v>
      </c>
      <c r="E98" s="301">
        <f>E97</f>
        <v>1185157866.29208</v>
      </c>
    </row>
    <row r="99" spans="1:5">
      <c r="A99" s="302" t="s">
        <v>1142</v>
      </c>
      <c r="B99" s="294">
        <f>B95+B98</f>
        <v>1612392536.72062</v>
      </c>
      <c r="C99" s="294">
        <f>C95+C98</f>
        <v>663887975</v>
      </c>
      <c r="D99" s="294">
        <f>D95+D98</f>
        <v>236653304.571457</v>
      </c>
      <c r="E99" s="294">
        <f>E95+E98</f>
        <v>1185157866.29208</v>
      </c>
    </row>
    <row r="100" spans="2:5">
      <c r="B100" s="303"/>
      <c r="D100" s="304" t="s">
        <v>314</v>
      </c>
      <c r="E100" s="305">
        <f>E76-E99</f>
        <v>0</v>
      </c>
    </row>
  </sheetData>
  <mergeCells count="4">
    <mergeCell ref="C3:D3"/>
    <mergeCell ref="A3:A4"/>
    <mergeCell ref="B3:B4"/>
    <mergeCell ref="E3:E4"/>
  </mergeCells>
  <pageMargins left="0.7" right="0.7" top="0.75" bottom="0.75" header="0.3" footer="0.3"/>
  <pageSetup paperSize="9" orientation="portrait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7" id="{2488c482-3940-47e3-92bf-dc24c70253bd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14:cfRule type="iconSet" priority="68" id="{5d167512-820c-4f9d-adfd-c687b5a6f016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E100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40"/>
  <sheetViews>
    <sheetView workbookViewId="0">
      <pane xSplit="2" ySplit="1" topLeftCell="C28" activePane="bottomRight" state="frozen"/>
      <selection/>
      <selection pane="topRight"/>
      <selection pane="bottomLeft"/>
      <selection pane="bottomRight" activeCell="B40" sqref="B40"/>
    </sheetView>
  </sheetViews>
  <sheetFormatPr defaultColWidth="9.13636363636364" defaultRowHeight="14.5" outlineLevelCol="7"/>
  <cols>
    <col min="1" max="1" width="6.42727272727273" style="203" customWidth="1"/>
    <col min="2" max="2" width="72" style="204" customWidth="1"/>
    <col min="3" max="3" width="30" style="204" customWidth="1"/>
    <col min="4" max="4" width="30.2818181818182" style="204" customWidth="1"/>
    <col min="5" max="5" width="16.4272727272727" style="205" customWidth="1"/>
    <col min="6" max="6" width="23.7090909090909" style="204" customWidth="1"/>
    <col min="7" max="7" width="25.4272727272727" style="204" customWidth="1"/>
    <col min="8" max="8" width="26.1363636363636" style="204" customWidth="1"/>
    <col min="9" max="9" width="9.13636363636364" style="204"/>
    <col min="10" max="10" width="25" style="204" customWidth="1"/>
    <col min="11" max="11" width="22.8545454545455" style="204" customWidth="1"/>
    <col min="12" max="16384" width="9.13636363636364" style="204"/>
  </cols>
  <sheetData>
    <row r="2" ht="15.25" spans="1:4">
      <c r="A2" s="206" t="s">
        <v>0</v>
      </c>
      <c r="B2" s="207"/>
      <c r="C2" s="206" t="s">
        <v>1143</v>
      </c>
      <c r="D2" s="206"/>
    </row>
    <row r="3" ht="15.25" spans="1:8">
      <c r="A3" s="208" t="s">
        <v>9</v>
      </c>
      <c r="B3" s="208" t="s">
        <v>14</v>
      </c>
      <c r="C3" s="539" t="s">
        <v>1144</v>
      </c>
      <c r="D3" s="540" t="s">
        <v>15</v>
      </c>
      <c r="E3" s="204"/>
      <c r="H3" s="211"/>
    </row>
    <row r="4" ht="15.25" spans="1:5">
      <c r="A4" s="212"/>
      <c r="B4" s="212"/>
      <c r="C4" s="213"/>
      <c r="D4" s="214"/>
      <c r="E4" s="204"/>
    </row>
    <row r="5" ht="15.25" spans="1:8">
      <c r="A5" s="215"/>
      <c r="B5" s="216"/>
      <c r="C5" s="217"/>
      <c r="D5" s="217"/>
      <c r="E5" s="204"/>
      <c r="H5" s="218" t="s">
        <v>314</v>
      </c>
    </row>
    <row r="6" spans="1:8">
      <c r="A6" s="215">
        <v>1</v>
      </c>
      <c r="B6" s="219" t="s">
        <v>1145</v>
      </c>
      <c r="C6" s="220">
        <v>1612392536.72062</v>
      </c>
      <c r="D6" s="221">
        <v>2540701992.02634</v>
      </c>
      <c r="E6" s="204"/>
      <c r="F6" s="204" t="s">
        <v>1146</v>
      </c>
      <c r="G6" s="222">
        <f>'KK NERACA'!B97</f>
        <v>1612392536.72062</v>
      </c>
      <c r="H6" s="223">
        <f>+C6-G6</f>
        <v>0</v>
      </c>
    </row>
    <row r="7" spans="1:6">
      <c r="A7" s="215">
        <v>2</v>
      </c>
      <c r="B7" s="224" t="s">
        <v>1147</v>
      </c>
      <c r="C7" s="225">
        <f>+'KK LRA-LO'!AF82</f>
        <v>-7511860989.43854</v>
      </c>
      <c r="D7" s="221">
        <v>-5510711527.3054</v>
      </c>
      <c r="E7" s="222"/>
      <c r="F7" s="226"/>
    </row>
    <row r="8" spans="1:5">
      <c r="A8" s="215">
        <v>3</v>
      </c>
      <c r="B8" s="224" t="s">
        <v>1148</v>
      </c>
      <c r="C8" s="227">
        <f>SUM(C9:C30)</f>
        <v>0</v>
      </c>
      <c r="D8" s="228">
        <v>-11000000</v>
      </c>
      <c r="E8" s="204"/>
    </row>
    <row r="9" spans="1:5">
      <c r="A9" s="215"/>
      <c r="B9" s="229" t="s">
        <v>1149</v>
      </c>
      <c r="C9" s="230">
        <v>0</v>
      </c>
      <c r="D9" s="230"/>
      <c r="E9" s="204"/>
    </row>
    <row r="10" spans="1:5">
      <c r="A10" s="215"/>
      <c r="B10" s="229" t="s">
        <v>1150</v>
      </c>
      <c r="C10" s="230">
        <v>0</v>
      </c>
      <c r="D10" s="230"/>
      <c r="E10" s="204"/>
    </row>
    <row r="11" spans="1:5">
      <c r="A11" s="215"/>
      <c r="B11" s="229" t="s">
        <v>1151</v>
      </c>
      <c r="C11" s="230">
        <v>0</v>
      </c>
      <c r="D11" s="230"/>
      <c r="E11" s="204"/>
    </row>
    <row r="12" spans="1:5">
      <c r="A12" s="215"/>
      <c r="B12" s="229" t="s">
        <v>1152</v>
      </c>
      <c r="C12" s="230">
        <v>0</v>
      </c>
      <c r="D12" s="230"/>
      <c r="E12" s="204"/>
    </row>
    <row r="13" spans="1:6">
      <c r="A13" s="215"/>
      <c r="B13" s="229" t="s">
        <v>1153</v>
      </c>
      <c r="C13" s="230">
        <v>0</v>
      </c>
      <c r="D13" s="230"/>
      <c r="E13" s="204"/>
      <c r="F13" s="222"/>
    </row>
    <row r="14" spans="1:5">
      <c r="A14" s="215"/>
      <c r="B14" s="229" t="s">
        <v>1154</v>
      </c>
      <c r="C14" s="230">
        <v>0</v>
      </c>
      <c r="D14" s="230"/>
      <c r="E14" s="204"/>
    </row>
    <row r="15" spans="1:5">
      <c r="A15" s="215"/>
      <c r="B15" s="229" t="s">
        <v>1155</v>
      </c>
      <c r="C15" s="230">
        <v>0</v>
      </c>
      <c r="D15" s="230"/>
      <c r="E15" s="204"/>
    </row>
    <row r="16" spans="1:5">
      <c r="A16" s="215"/>
      <c r="B16" s="229" t="s">
        <v>1156</v>
      </c>
      <c r="C16" s="230">
        <v>0</v>
      </c>
      <c r="D16" s="230"/>
      <c r="E16" s="204"/>
    </row>
    <row r="17" spans="1:5">
      <c r="A17" s="215"/>
      <c r="B17" s="229" t="s">
        <v>1157</v>
      </c>
      <c r="C17" s="230">
        <v>0</v>
      </c>
      <c r="D17" s="230"/>
      <c r="E17" s="204"/>
    </row>
    <row r="18" spans="1:5">
      <c r="A18" s="215"/>
      <c r="B18" s="229" t="s">
        <v>1158</v>
      </c>
      <c r="C18" s="230">
        <v>0</v>
      </c>
      <c r="D18" s="230"/>
      <c r="E18" s="204"/>
    </row>
    <row r="19" spans="1:5">
      <c r="A19" s="215"/>
      <c r="B19" s="229" t="s">
        <v>1159</v>
      </c>
      <c r="C19" s="230">
        <v>0</v>
      </c>
      <c r="D19" s="230"/>
      <c r="E19" s="204"/>
    </row>
    <row r="20" spans="1:5">
      <c r="A20" s="215"/>
      <c r="B20" s="229" t="s">
        <v>1160</v>
      </c>
      <c r="C20" s="230">
        <v>0</v>
      </c>
      <c r="D20" s="230"/>
      <c r="E20" s="204"/>
    </row>
    <row r="21" spans="1:5">
      <c r="A21" s="215"/>
      <c r="B21" s="229" t="s">
        <v>1161</v>
      </c>
      <c r="C21" s="231">
        <f>+'MUTASI ASET'!T54-'MUTASI ASET'!AM54</f>
        <v>0</v>
      </c>
      <c r="D21" s="230"/>
      <c r="E21" s="204"/>
    </row>
    <row r="22" spans="1:5">
      <c r="A22" s="215"/>
      <c r="B22" s="229" t="s">
        <v>1162</v>
      </c>
      <c r="C22" s="231">
        <f>+'MUTASI ASET'!T60-'MUTASI ASET'!AM60</f>
        <v>0</v>
      </c>
      <c r="D22" s="230"/>
      <c r="E22" s="204"/>
    </row>
    <row r="23" spans="1:5">
      <c r="A23" s="215"/>
      <c r="B23" s="229" t="s">
        <v>1163</v>
      </c>
      <c r="C23" s="230">
        <v>0</v>
      </c>
      <c r="D23" s="230"/>
      <c r="E23" s="204"/>
    </row>
    <row r="24" spans="1:5">
      <c r="A24" s="215"/>
      <c r="B24" s="229" t="s">
        <v>1164</v>
      </c>
      <c r="C24" s="231">
        <f>+'MUTASI ASET'!T64-'MUTASI ASET'!AM64</f>
        <v>0</v>
      </c>
      <c r="D24" s="230"/>
      <c r="E24" s="204"/>
    </row>
    <row r="25" spans="1:5">
      <c r="A25" s="215"/>
      <c r="B25" s="229" t="s">
        <v>1165</v>
      </c>
      <c r="C25" s="231">
        <f>+'MUTASI ASET'!T68-'MUTASI ASET'!AM68</f>
        <v>0</v>
      </c>
      <c r="D25" s="230"/>
      <c r="E25" s="226"/>
    </row>
    <row r="26" spans="1:5">
      <c r="A26" s="215"/>
      <c r="B26" s="229" t="s">
        <v>1166</v>
      </c>
      <c r="C26" s="231">
        <f>+'MUTASI ASET'!T65-'MUTASI ASET'!AM65</f>
        <v>0</v>
      </c>
      <c r="D26" s="230"/>
      <c r="E26" s="204"/>
    </row>
    <row r="27" spans="1:5">
      <c r="A27" s="215"/>
      <c r="B27" s="229" t="s">
        <v>1167</v>
      </c>
      <c r="C27" s="231">
        <f>+'MUTASI ASET'!T69-'MUTASI ASET'!AM69</f>
        <v>0</v>
      </c>
      <c r="D27" s="230"/>
      <c r="E27" s="204"/>
    </row>
    <row r="28" spans="1:5">
      <c r="A28" s="215"/>
      <c r="B28" s="229" t="s">
        <v>1168</v>
      </c>
      <c r="C28" s="230">
        <v>0</v>
      </c>
      <c r="D28" s="230"/>
      <c r="E28" s="204"/>
    </row>
    <row r="29" spans="1:7">
      <c r="A29" s="215"/>
      <c r="B29" s="541" t="s">
        <v>1169</v>
      </c>
      <c r="C29" s="230">
        <v>0</v>
      </c>
      <c r="D29" s="230"/>
      <c r="E29" s="222"/>
      <c r="F29" s="222"/>
      <c r="G29" s="232"/>
    </row>
    <row r="30" spans="1:7">
      <c r="A30" s="215"/>
      <c r="B30" s="541" t="s">
        <v>1170</v>
      </c>
      <c r="C30" s="230">
        <v>0</v>
      </c>
      <c r="D30" s="230"/>
      <c r="E30" s="222"/>
      <c r="F30" s="226"/>
      <c r="G30" s="232"/>
    </row>
    <row r="31" spans="1:7">
      <c r="A31" s="215"/>
      <c r="B31" s="224" t="s">
        <v>1171</v>
      </c>
      <c r="C31" s="233">
        <f>+'KK LRA-LO'!Y55-'KK LRA-LO'!Y32</f>
        <v>7046643959</v>
      </c>
      <c r="D31" s="234">
        <v>4573395146</v>
      </c>
      <c r="E31" s="222"/>
      <c r="F31" s="222"/>
      <c r="G31" s="232"/>
    </row>
    <row r="32" spans="1:6">
      <c r="A32" s="215"/>
      <c r="B32" s="224" t="s">
        <v>1172</v>
      </c>
      <c r="C32" s="231">
        <f>+('MUTASI ASET'!L61+'MUTASI ASET'!M61+'MUTASI ASET'!N61+'MUTASI ASET'!L71+'MUTASI ASET'!M71+'MUTASI ASET'!N71)-('MUTASI ASET'!AG61+'MUTASI ASET'!AH61+'MUTASI ASET'!AI61+'MUTASI ASET'!AG71+'MUTASI ASET'!AH71+'MUTASI ASET'!AI71)</f>
        <v>37982360.01</v>
      </c>
      <c r="D32" s="234">
        <v>20006926.0000003</v>
      </c>
      <c r="E32" s="204"/>
      <c r="F32" s="226"/>
    </row>
    <row r="33" spans="1:5">
      <c r="A33" s="215"/>
      <c r="B33" s="229"/>
      <c r="C33" s="235"/>
      <c r="D33" s="235"/>
      <c r="E33" s="204"/>
    </row>
    <row r="34" spans="1:8">
      <c r="A34" s="236">
        <v>4</v>
      </c>
      <c r="B34" s="219" t="s">
        <v>1173</v>
      </c>
      <c r="C34" s="237">
        <f>+C6+C7+C8+C31+C32</f>
        <v>1185157866.29208</v>
      </c>
      <c r="D34" s="238">
        <f>+D6+D7+D8+D31+D32</f>
        <v>1612392536.72094</v>
      </c>
      <c r="E34" s="204"/>
      <c r="F34" s="204" t="s">
        <v>1174</v>
      </c>
      <c r="G34" s="222">
        <f>+'KK NERACA'!E97</f>
        <v>1185157866.29208</v>
      </c>
      <c r="H34" s="223">
        <f>+C34-G34</f>
        <v>-3.09944152832031e-6</v>
      </c>
    </row>
    <row r="35" ht="15.25" spans="1:8">
      <c r="A35" s="239"/>
      <c r="B35" s="240"/>
      <c r="C35" s="241"/>
      <c r="D35" s="241"/>
      <c r="E35" s="204"/>
      <c r="G35" s="222"/>
      <c r="H35" s="232"/>
    </row>
    <row r="36" ht="15.25"/>
    <row r="40" spans="3:3">
      <c r="C40" s="232"/>
    </row>
  </sheetData>
  <mergeCells count="4">
    <mergeCell ref="A3:A4"/>
    <mergeCell ref="B3:B4"/>
    <mergeCell ref="C3:C4"/>
    <mergeCell ref="D3:D4"/>
  </mergeCells>
  <pageMargins left="0.708661417322835" right="0.708661417322835" top="0.748031496062992" bottom="0.748031496062992" header="0.31496062992126" footer="0.31496062992126"/>
  <pageSetup paperSize="9" scale="60" orientation="landscape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29" id="{bab50f6d-1e90-4afe-872d-5b33e5f1d801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14:cfRule type="iconSet" priority="130" id="{de3ba9ec-3bbf-4b80-b800-64e74edbf498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0"/>
              <x14:cfIcon iconSet="3Symbols2" iconId="2"/>
              <x14:cfIcon iconSet="3Symbols2" iconId="0"/>
            </x14:iconSet>
          </x14:cfRule>
          <xm:sqref>H6</xm:sqref>
        </x14:conditionalFormatting>
        <x14:conditionalFormatting xmlns:xm="http://schemas.microsoft.com/office/excel/2006/main">
          <x14:cfRule type="iconSet" priority="131" id="{3f219758-7494-4199-9645-5f710d39640a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14:cfRule type="iconSet" priority="132" id="{e12b797d-4b87-467e-88df-4908352f5cf5}">
            <x14:iconSet iconSet="3TrafficLights1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" iconId="0"/>
              <x14:cfIcon iconSet="3Symbols" iconId="2"/>
              <x14:cfIcon iconSet="3Symbols" iconId="0"/>
            </x14:iconSet>
          </x14:cfRule>
          <xm:sqref>H34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5"/>
  <sheetViews>
    <sheetView topLeftCell="D22" workbookViewId="0">
      <selection activeCell="D34" sqref="D34"/>
    </sheetView>
  </sheetViews>
  <sheetFormatPr defaultColWidth="9.13636363636364" defaultRowHeight="14.5"/>
  <cols>
    <col min="1" max="1" width="4.69090909090909" style="168" customWidth="1"/>
    <col min="2" max="3" width="20.6363636363636" style="168" customWidth="1"/>
    <col min="4" max="4" width="6.69090909090909" style="168" customWidth="1"/>
    <col min="5" max="5" width="60.6909090909091" style="168" customWidth="1"/>
    <col min="6" max="7" width="18.6909090909091" style="168" customWidth="1"/>
    <col min="8" max="8" width="15.6272727272727" style="168"/>
    <col min="9" max="9" width="17.3636363636364" style="168"/>
    <col min="10" max="16384" width="9.13636363636364" style="168"/>
  </cols>
  <sheetData>
    <row r="1" spans="1:7">
      <c r="A1" s="169" t="s">
        <v>1175</v>
      </c>
      <c r="B1" s="169"/>
      <c r="C1" s="169"/>
      <c r="D1" s="169"/>
      <c r="E1" s="169"/>
      <c r="F1" s="169"/>
      <c r="G1" s="169"/>
    </row>
    <row r="2" spans="1:7">
      <c r="A2" s="170"/>
      <c r="B2" s="170"/>
      <c r="C2" s="170"/>
      <c r="D2" s="170"/>
      <c r="E2" s="170"/>
      <c r="F2" s="171"/>
      <c r="G2" s="171"/>
    </row>
    <row r="3" spans="1:7">
      <c r="A3" s="172" t="s">
        <v>1176</v>
      </c>
      <c r="B3" s="173" t="s">
        <v>1177</v>
      </c>
      <c r="C3" s="173" t="s">
        <v>1</v>
      </c>
      <c r="D3" s="173" t="s">
        <v>1178</v>
      </c>
      <c r="E3" s="174"/>
      <c r="F3" s="175" t="s">
        <v>1179</v>
      </c>
      <c r="G3" s="175" t="s">
        <v>1180</v>
      </c>
    </row>
    <row r="4" spans="1:7">
      <c r="A4" s="172"/>
      <c r="B4" s="176"/>
      <c r="C4" s="173"/>
      <c r="D4" s="173"/>
      <c r="E4" s="174"/>
      <c r="F4" s="175"/>
      <c r="G4" s="175"/>
    </row>
    <row r="5" spans="1:7">
      <c r="A5" s="177">
        <v>1</v>
      </c>
      <c r="B5" s="176" t="s">
        <v>1181</v>
      </c>
      <c r="C5" s="178"/>
      <c r="D5" s="542" t="s">
        <v>1182</v>
      </c>
      <c r="E5" s="180"/>
      <c r="F5" s="181"/>
      <c r="G5" s="181"/>
    </row>
    <row r="6" spans="1:7">
      <c r="A6" s="177"/>
      <c r="B6" s="178"/>
      <c r="C6" s="178" t="s">
        <v>1183</v>
      </c>
      <c r="D6" s="182" t="s">
        <v>1184</v>
      </c>
      <c r="E6" s="183"/>
      <c r="F6" s="181">
        <v>6800000</v>
      </c>
      <c r="G6" s="181"/>
    </row>
    <row r="7" spans="1:7">
      <c r="A7" s="177"/>
      <c r="B7" s="178"/>
      <c r="C7" s="178" t="s">
        <v>1185</v>
      </c>
      <c r="D7" s="182" t="s">
        <v>1186</v>
      </c>
      <c r="E7" s="183"/>
      <c r="F7" s="181">
        <v>8600000</v>
      </c>
      <c r="G7" s="181"/>
    </row>
    <row r="8" spans="1:7">
      <c r="A8" s="177"/>
      <c r="B8" s="178"/>
      <c r="C8" s="178" t="s">
        <v>1187</v>
      </c>
      <c r="D8" s="182" t="s">
        <v>1188</v>
      </c>
      <c r="E8" s="183"/>
      <c r="F8" s="181">
        <v>7459200</v>
      </c>
      <c r="G8" s="181"/>
    </row>
    <row r="9" spans="1:7">
      <c r="A9" s="177"/>
      <c r="B9" s="178"/>
      <c r="C9" s="178" t="s">
        <v>1189</v>
      </c>
      <c r="D9" s="182" t="s">
        <v>1190</v>
      </c>
      <c r="E9" s="183"/>
      <c r="F9" s="181">
        <v>13490000</v>
      </c>
      <c r="G9" s="181"/>
    </row>
    <row r="10" spans="1:7">
      <c r="A10" s="177"/>
      <c r="B10" s="178"/>
      <c r="C10" s="178" t="s">
        <v>1191</v>
      </c>
      <c r="D10" s="182" t="s">
        <v>1192</v>
      </c>
      <c r="E10" s="183"/>
      <c r="F10" s="181">
        <v>4485000</v>
      </c>
      <c r="G10" s="181"/>
    </row>
    <row r="11" spans="1:8">
      <c r="A11" s="177"/>
      <c r="B11" s="178"/>
      <c r="C11" s="178" t="s">
        <v>1193</v>
      </c>
      <c r="D11" s="182"/>
      <c r="E11" s="183" t="s">
        <v>1194</v>
      </c>
      <c r="F11" s="181"/>
      <c r="G11" s="181">
        <v>1360000</v>
      </c>
      <c r="H11" s="184"/>
    </row>
    <row r="12" spans="1:7">
      <c r="A12" s="177"/>
      <c r="B12" s="178"/>
      <c r="C12" s="178" t="s">
        <v>1195</v>
      </c>
      <c r="D12" s="182"/>
      <c r="E12" s="183" t="s">
        <v>1196</v>
      </c>
      <c r="F12" s="181"/>
      <c r="G12" s="181">
        <v>1491840</v>
      </c>
    </row>
    <row r="13" spans="1:7">
      <c r="A13" s="177"/>
      <c r="B13" s="178"/>
      <c r="C13" s="178" t="s">
        <v>1197</v>
      </c>
      <c r="D13" s="182"/>
      <c r="E13" s="183" t="s">
        <v>1198</v>
      </c>
      <c r="F13" s="181"/>
      <c r="G13" s="181">
        <v>37982360</v>
      </c>
    </row>
    <row r="14" spans="1:7">
      <c r="A14" s="177">
        <v>2</v>
      </c>
      <c r="B14" s="176" t="s">
        <v>1181</v>
      </c>
      <c r="C14" s="178"/>
      <c r="D14" s="542" t="s">
        <v>1199</v>
      </c>
      <c r="E14" s="180"/>
      <c r="F14" s="181"/>
      <c r="G14" s="181"/>
    </row>
    <row r="15" spans="1:8">
      <c r="A15" s="177"/>
      <c r="B15" s="178"/>
      <c r="C15" s="178" t="s">
        <v>1200</v>
      </c>
      <c r="D15" s="182" t="s">
        <v>1201</v>
      </c>
      <c r="E15" s="183"/>
      <c r="F15" s="181">
        <v>198928571.438571</v>
      </c>
      <c r="G15" s="181"/>
      <c r="H15" s="184"/>
    </row>
    <row r="16" ht="28" spans="1:8">
      <c r="A16" s="177"/>
      <c r="B16" s="178"/>
      <c r="C16" s="178" t="s">
        <v>1202</v>
      </c>
      <c r="D16" s="182"/>
      <c r="E16" s="185" t="s">
        <v>1203</v>
      </c>
      <c r="F16" s="181"/>
      <c r="G16" s="181">
        <v>198928571.438571</v>
      </c>
      <c r="H16" s="184"/>
    </row>
    <row r="17" spans="1:7">
      <c r="A17" s="177"/>
      <c r="B17" s="178"/>
      <c r="C17" s="178" t="s">
        <v>1204</v>
      </c>
      <c r="D17" s="182" t="s">
        <v>1205</v>
      </c>
      <c r="E17" s="183"/>
      <c r="F17" s="181">
        <v>55749499.9999714</v>
      </c>
      <c r="G17" s="181"/>
    </row>
    <row r="18" ht="28" spans="1:7">
      <c r="A18" s="177"/>
      <c r="B18" s="178"/>
      <c r="C18" s="178" t="s">
        <v>1206</v>
      </c>
      <c r="D18" s="182"/>
      <c r="E18" s="185" t="s">
        <v>1207</v>
      </c>
      <c r="F18" s="181"/>
      <c r="G18" s="181">
        <v>55749499.9999714</v>
      </c>
    </row>
    <row r="19" spans="1:7">
      <c r="A19" s="177">
        <v>3</v>
      </c>
      <c r="B19" s="176" t="s">
        <v>1181</v>
      </c>
      <c r="C19" s="178"/>
      <c r="D19" s="543" t="s">
        <v>1208</v>
      </c>
      <c r="E19" s="187"/>
      <c r="F19" s="181"/>
      <c r="G19" s="181"/>
    </row>
    <row r="20" spans="1:7">
      <c r="A20" s="177"/>
      <c r="B20" s="178"/>
      <c r="C20" s="178" t="s">
        <v>1209</v>
      </c>
      <c r="D20" s="182" t="s">
        <v>1210</v>
      </c>
      <c r="E20" s="183"/>
      <c r="F20" s="181">
        <v>19848500</v>
      </c>
      <c r="G20" s="181"/>
    </row>
    <row r="21" ht="28" spans="1:7">
      <c r="A21" s="177"/>
      <c r="B21" s="178"/>
      <c r="C21" s="178" t="s">
        <v>1211</v>
      </c>
      <c r="D21" s="182"/>
      <c r="E21" s="185" t="s">
        <v>1212</v>
      </c>
      <c r="F21" s="181"/>
      <c r="G21" s="181">
        <v>19848500</v>
      </c>
    </row>
    <row r="22" spans="1:7">
      <c r="A22" s="177">
        <v>4</v>
      </c>
      <c r="B22" s="176" t="s">
        <v>1181</v>
      </c>
      <c r="C22" s="178"/>
      <c r="D22" s="542" t="s">
        <v>1213</v>
      </c>
      <c r="E22" s="180"/>
      <c r="F22" s="181"/>
      <c r="G22" s="181"/>
    </row>
    <row r="23" spans="1:8">
      <c r="A23" s="177"/>
      <c r="B23" s="178"/>
      <c r="C23" s="178" t="s">
        <v>1214</v>
      </c>
      <c r="D23" s="182" t="s">
        <v>1215</v>
      </c>
      <c r="E23" s="183"/>
      <c r="F23" s="181">
        <v>4896400</v>
      </c>
      <c r="G23" s="181"/>
      <c r="H23" s="184"/>
    </row>
    <row r="24" spans="1:8">
      <c r="A24" s="177"/>
      <c r="B24" s="178"/>
      <c r="C24" s="178" t="s">
        <v>1216</v>
      </c>
      <c r="D24" s="182"/>
      <c r="E24" s="185" t="s">
        <v>1217</v>
      </c>
      <c r="F24" s="181"/>
      <c r="G24" s="181">
        <v>4896400</v>
      </c>
      <c r="H24" s="184"/>
    </row>
    <row r="25" spans="1:7">
      <c r="A25" s="177"/>
      <c r="B25" s="178"/>
      <c r="C25" s="178" t="s">
        <v>1218</v>
      </c>
      <c r="D25" s="182" t="s">
        <v>1219</v>
      </c>
      <c r="E25" s="183"/>
      <c r="F25" s="181">
        <v>2494400</v>
      </c>
      <c r="G25" s="181"/>
    </row>
    <row r="26" spans="1:7">
      <c r="A26" s="177"/>
      <c r="B26" s="178"/>
      <c r="C26" s="178" t="s">
        <v>1220</v>
      </c>
      <c r="D26" s="182"/>
      <c r="E26" s="185" t="s">
        <v>1221</v>
      </c>
      <c r="F26" s="181"/>
      <c r="G26" s="181">
        <v>2494400</v>
      </c>
    </row>
    <row r="27" spans="1:7">
      <c r="A27" s="177"/>
      <c r="B27" s="178"/>
      <c r="C27" s="178" t="s">
        <v>1222</v>
      </c>
      <c r="D27" s="182" t="s">
        <v>1223</v>
      </c>
      <c r="E27" s="183"/>
      <c r="F27" s="181">
        <v>1260000</v>
      </c>
      <c r="G27" s="181"/>
    </row>
    <row r="28" spans="1:7">
      <c r="A28" s="177"/>
      <c r="B28" s="178"/>
      <c r="C28" s="178" t="s">
        <v>1224</v>
      </c>
      <c r="D28" s="182"/>
      <c r="E28" s="185" t="s">
        <v>1225</v>
      </c>
      <c r="F28" s="181"/>
      <c r="G28" s="181">
        <v>1260000</v>
      </c>
    </row>
    <row r="29" spans="1:9">
      <c r="A29" s="177"/>
      <c r="B29" s="178"/>
      <c r="C29" s="178" t="s">
        <v>1226</v>
      </c>
      <c r="D29" s="182" t="s">
        <v>1227</v>
      </c>
      <c r="E29" s="183"/>
      <c r="F29" s="181">
        <v>19640000</v>
      </c>
      <c r="G29" s="181"/>
      <c r="H29" s="168"/>
      <c r="I29" s="184"/>
    </row>
    <row r="30" ht="28" spans="1:9">
      <c r="A30" s="177"/>
      <c r="B30" s="178"/>
      <c r="C30" s="188" t="s">
        <v>1193</v>
      </c>
      <c r="D30" s="182"/>
      <c r="E30" s="185" t="s">
        <v>1228</v>
      </c>
      <c r="F30" s="181"/>
      <c r="G30" s="181">
        <v>19640000</v>
      </c>
      <c r="I30" s="184"/>
    </row>
    <row r="31" spans="1:9">
      <c r="A31" s="177"/>
      <c r="B31" s="178"/>
      <c r="C31" s="178" t="s">
        <v>1229</v>
      </c>
      <c r="D31" s="182" t="s">
        <v>1230</v>
      </c>
      <c r="E31" s="183"/>
      <c r="F31" s="181">
        <v>3436000</v>
      </c>
      <c r="G31" s="181"/>
      <c r="I31" s="184"/>
    </row>
    <row r="32" ht="28" spans="1:7">
      <c r="A32" s="177"/>
      <c r="B32" s="178"/>
      <c r="C32" s="178" t="s">
        <v>1231</v>
      </c>
      <c r="D32" s="182"/>
      <c r="E32" s="185" t="s">
        <v>1232</v>
      </c>
      <c r="F32" s="181"/>
      <c r="G32" s="181">
        <v>3436000</v>
      </c>
    </row>
    <row r="33" spans="1:9">
      <c r="A33" s="177"/>
      <c r="B33" s="178"/>
      <c r="C33" s="178" t="s">
        <v>1233</v>
      </c>
      <c r="D33" s="182" t="s">
        <v>1234</v>
      </c>
      <c r="E33" s="183"/>
      <c r="F33" s="181">
        <v>2983680</v>
      </c>
      <c r="G33" s="181"/>
      <c r="H33" s="168"/>
      <c r="I33" s="184"/>
    </row>
    <row r="34" ht="28" spans="1:7">
      <c r="A34" s="177"/>
      <c r="B34" s="178"/>
      <c r="C34" s="178" t="s">
        <v>1195</v>
      </c>
      <c r="D34" s="182"/>
      <c r="E34" s="185" t="s">
        <v>1235</v>
      </c>
      <c r="F34" s="181"/>
      <c r="G34" s="181">
        <v>2983680</v>
      </c>
    </row>
    <row r="35" spans="1:7">
      <c r="A35" s="177"/>
      <c r="B35" s="178"/>
      <c r="C35" s="178" t="s">
        <v>1236</v>
      </c>
      <c r="D35" s="182" t="s">
        <v>1237</v>
      </c>
      <c r="E35" s="183"/>
      <c r="F35" s="181">
        <v>2220444</v>
      </c>
      <c r="G35" s="181"/>
    </row>
    <row r="36" ht="28" spans="1:7">
      <c r="A36" s="177"/>
      <c r="B36" s="178"/>
      <c r="C36" s="178" t="s">
        <v>1238</v>
      </c>
      <c r="D36" s="182"/>
      <c r="E36" s="185" t="s">
        <v>1239</v>
      </c>
      <c r="F36" s="181"/>
      <c r="G36" s="181">
        <v>2220444</v>
      </c>
    </row>
    <row r="37" spans="1:8">
      <c r="A37" s="177"/>
      <c r="B37" s="178"/>
      <c r="C37" s="178" t="s">
        <v>1240</v>
      </c>
      <c r="D37" s="182" t="s">
        <v>1241</v>
      </c>
      <c r="E37" s="183"/>
      <c r="F37" s="181">
        <v>1000000</v>
      </c>
      <c r="G37" s="181"/>
      <c r="H37" s="184"/>
    </row>
    <row r="38" ht="28" spans="1:7">
      <c r="A38" s="177"/>
      <c r="B38" s="178"/>
      <c r="C38" s="178" t="s">
        <v>1242</v>
      </c>
      <c r="D38" s="182"/>
      <c r="E38" s="185" t="s">
        <v>1243</v>
      </c>
      <c r="F38" s="181"/>
      <c r="G38" s="181">
        <v>1000000</v>
      </c>
    </row>
    <row r="39" spans="1:7">
      <c r="A39" s="177">
        <v>5</v>
      </c>
      <c r="B39" s="176" t="s">
        <v>1181</v>
      </c>
      <c r="C39" s="178"/>
      <c r="D39" s="542" t="s">
        <v>1244</v>
      </c>
      <c r="E39" s="180"/>
      <c r="F39" s="181"/>
      <c r="G39" s="181"/>
    </row>
    <row r="40" spans="1:7">
      <c r="A40" s="177"/>
      <c r="B40" s="178"/>
      <c r="C40" s="178" t="s">
        <v>1245</v>
      </c>
      <c r="D40" s="182" t="s">
        <v>1246</v>
      </c>
      <c r="E40" s="183"/>
      <c r="F40" s="181">
        <v>17726000</v>
      </c>
      <c r="G40" s="181"/>
    </row>
    <row r="41" spans="1:7">
      <c r="A41" s="177"/>
      <c r="B41" s="178"/>
      <c r="C41" s="178" t="s">
        <v>1247</v>
      </c>
      <c r="D41" s="182"/>
      <c r="E41" s="185" t="s">
        <v>1248</v>
      </c>
      <c r="F41" s="181"/>
      <c r="G41" s="181">
        <v>17726000</v>
      </c>
    </row>
    <row r="42" spans="1:7">
      <c r="A42" s="177"/>
      <c r="B42" s="178"/>
      <c r="C42" s="178" t="s">
        <v>1249</v>
      </c>
      <c r="D42" s="182" t="s">
        <v>1250</v>
      </c>
      <c r="E42" s="183"/>
      <c r="F42" s="181">
        <v>25472000</v>
      </c>
      <c r="G42" s="181"/>
    </row>
    <row r="43" spans="1:7">
      <c r="A43" s="177"/>
      <c r="B43" s="178"/>
      <c r="C43" s="178" t="s">
        <v>1251</v>
      </c>
      <c r="D43" s="182"/>
      <c r="E43" s="185" t="s">
        <v>1252</v>
      </c>
      <c r="F43" s="181"/>
      <c r="G43" s="181">
        <v>25472000</v>
      </c>
    </row>
    <row r="44" spans="1:7">
      <c r="A44" s="177"/>
      <c r="B44" s="178"/>
      <c r="C44" s="178" t="s">
        <v>1253</v>
      </c>
      <c r="D44" s="182" t="s">
        <v>1254</v>
      </c>
      <c r="E44" s="183"/>
      <c r="F44" s="181">
        <v>13440000</v>
      </c>
      <c r="G44" s="181"/>
    </row>
    <row r="45" spans="1:7">
      <c r="A45" s="177"/>
      <c r="B45" s="189"/>
      <c r="C45" s="190" t="s">
        <v>1255</v>
      </c>
      <c r="D45" s="191"/>
      <c r="E45" s="185" t="s">
        <v>1256</v>
      </c>
      <c r="F45" s="181"/>
      <c r="G45" s="181">
        <v>13440000</v>
      </c>
    </row>
    <row r="46" spans="1:7">
      <c r="A46" s="177">
        <v>6</v>
      </c>
      <c r="B46" s="176" t="s">
        <v>1181</v>
      </c>
      <c r="C46" s="190"/>
      <c r="D46" s="544" t="s">
        <v>1257</v>
      </c>
      <c r="E46" s="180"/>
      <c r="F46" s="181"/>
      <c r="G46" s="181"/>
    </row>
    <row r="47" spans="1:7">
      <c r="A47" s="177"/>
      <c r="B47" s="189"/>
      <c r="C47" s="190" t="s">
        <v>1258</v>
      </c>
      <c r="D47" s="191" t="s">
        <v>1259</v>
      </c>
      <c r="E47" s="183"/>
      <c r="F47" s="181">
        <v>387772625</v>
      </c>
      <c r="G47" s="181"/>
    </row>
    <row r="48" spans="1:7">
      <c r="A48" s="177"/>
      <c r="B48" s="189"/>
      <c r="C48" s="190" t="s">
        <v>1260</v>
      </c>
      <c r="D48" s="191"/>
      <c r="E48" s="185" t="s">
        <v>1261</v>
      </c>
      <c r="F48" s="181"/>
      <c r="G48" s="181">
        <v>387772625</v>
      </c>
    </row>
    <row r="49" spans="1:7">
      <c r="A49" s="177"/>
      <c r="B49" s="189"/>
      <c r="C49" s="190" t="s">
        <v>1262</v>
      </c>
      <c r="D49" s="191" t="s">
        <v>1263</v>
      </c>
      <c r="E49" s="183"/>
      <c r="F49" s="181">
        <v>50625000</v>
      </c>
      <c r="G49" s="181"/>
    </row>
    <row r="50" spans="1:7">
      <c r="A50" s="177"/>
      <c r="B50" s="189"/>
      <c r="C50" s="190" t="s">
        <v>1264</v>
      </c>
      <c r="D50" s="191"/>
      <c r="E50" s="185" t="s">
        <v>1265</v>
      </c>
      <c r="F50" s="181"/>
      <c r="G50" s="181">
        <v>50625000</v>
      </c>
    </row>
    <row r="51" spans="1:7">
      <c r="A51" s="177"/>
      <c r="B51" s="189"/>
      <c r="C51" s="190" t="s">
        <v>1266</v>
      </c>
      <c r="D51" s="191" t="s">
        <v>1267</v>
      </c>
      <c r="E51" s="183"/>
      <c r="F51" s="181">
        <v>36583750</v>
      </c>
      <c r="G51" s="181"/>
    </row>
    <row r="52" ht="28" spans="1:7">
      <c r="A52" s="177"/>
      <c r="B52" s="189"/>
      <c r="C52" s="190" t="s">
        <v>1268</v>
      </c>
      <c r="D52" s="191"/>
      <c r="E52" s="185" t="s">
        <v>1269</v>
      </c>
      <c r="F52" s="181"/>
      <c r="G52" s="181">
        <v>36583750</v>
      </c>
    </row>
    <row r="53" spans="1:7">
      <c r="A53" s="177"/>
      <c r="B53" s="189"/>
      <c r="C53" s="190" t="s">
        <v>1270</v>
      </c>
      <c r="D53" s="191" t="s">
        <v>1271</v>
      </c>
      <c r="E53" s="183"/>
      <c r="F53" s="181">
        <v>946500</v>
      </c>
      <c r="G53" s="181"/>
    </row>
    <row r="54" ht="28" spans="1:7">
      <c r="A54" s="177"/>
      <c r="B54" s="189"/>
      <c r="C54" s="190" t="s">
        <v>1272</v>
      </c>
      <c r="D54" s="191"/>
      <c r="E54" s="185" t="s">
        <v>1273</v>
      </c>
      <c r="F54" s="181"/>
      <c r="G54" s="181">
        <v>946500</v>
      </c>
    </row>
    <row r="55" spans="1:7">
      <c r="A55" s="177"/>
      <c r="B55" s="189"/>
      <c r="C55" s="190" t="s">
        <v>1274</v>
      </c>
      <c r="D55" s="191" t="s">
        <v>1275</v>
      </c>
      <c r="E55" s="183"/>
      <c r="F55" s="181">
        <v>7675000</v>
      </c>
      <c r="G55" s="181"/>
    </row>
    <row r="56" spans="1:7">
      <c r="A56" s="177"/>
      <c r="B56" s="189"/>
      <c r="C56" s="190" t="s">
        <v>1276</v>
      </c>
      <c r="D56" s="191"/>
      <c r="E56" s="185" t="s">
        <v>1277</v>
      </c>
      <c r="F56" s="181"/>
      <c r="G56" s="181">
        <v>7675000</v>
      </c>
    </row>
    <row r="57" spans="1:7">
      <c r="A57" s="177"/>
      <c r="B57" s="189"/>
      <c r="C57" s="190" t="s">
        <v>1278</v>
      </c>
      <c r="D57" s="191" t="s">
        <v>1279</v>
      </c>
      <c r="E57" s="183"/>
      <c r="F57" s="181">
        <v>30692500</v>
      </c>
      <c r="G57" s="181"/>
    </row>
    <row r="58" ht="28" spans="1:7">
      <c r="A58" s="193"/>
      <c r="B58" s="194"/>
      <c r="C58" s="195" t="s">
        <v>1280</v>
      </c>
      <c r="D58" s="196"/>
      <c r="E58" s="185" t="s">
        <v>1281</v>
      </c>
      <c r="F58" s="181"/>
      <c r="G58" s="181">
        <v>30692500</v>
      </c>
    </row>
    <row r="59" spans="1:7">
      <c r="A59" s="177">
        <v>7</v>
      </c>
      <c r="B59" s="176" t="s">
        <v>1181</v>
      </c>
      <c r="C59" s="190"/>
      <c r="D59" s="544" t="s">
        <v>1282</v>
      </c>
      <c r="E59" s="180"/>
      <c r="F59" s="181"/>
      <c r="G59" s="181"/>
    </row>
    <row r="60" spans="1:7">
      <c r="A60" s="177"/>
      <c r="B60" s="189"/>
      <c r="C60" s="190" t="s">
        <v>1283</v>
      </c>
      <c r="D60" s="191" t="s">
        <v>1284</v>
      </c>
      <c r="E60" s="183"/>
      <c r="F60" s="181">
        <v>28553000</v>
      </c>
      <c r="G60" s="181"/>
    </row>
    <row r="61" spans="1:7">
      <c r="A61" s="195"/>
      <c r="B61" s="194"/>
      <c r="C61" s="195" t="s">
        <v>1285</v>
      </c>
      <c r="D61" s="196"/>
      <c r="E61" s="191" t="s">
        <v>1286</v>
      </c>
      <c r="F61" s="181"/>
      <c r="G61" s="181">
        <v>28553000</v>
      </c>
    </row>
    <row r="62" spans="1:7">
      <c r="A62" s="195"/>
      <c r="B62" s="195"/>
      <c r="C62" s="195"/>
      <c r="D62" s="197"/>
      <c r="E62" s="187"/>
      <c r="F62" s="181"/>
      <c r="G62" s="181"/>
    </row>
    <row r="63" spans="1:7">
      <c r="A63" s="195"/>
      <c r="B63" s="194"/>
      <c r="C63" s="195"/>
      <c r="D63" s="196"/>
      <c r="E63" s="198" t="s">
        <v>1287</v>
      </c>
      <c r="F63" s="199">
        <f>SUM(F5:F62)</f>
        <v>952778070.438542</v>
      </c>
      <c r="G63" s="199">
        <f>SUM(G5:G62)</f>
        <v>952778070.438542</v>
      </c>
    </row>
    <row r="64" spans="1:7">
      <c r="A64" s="200"/>
      <c r="B64" s="200"/>
      <c r="C64" s="200"/>
      <c r="D64" s="200"/>
      <c r="E64" s="200"/>
      <c r="F64" s="201"/>
      <c r="G64" s="202"/>
    </row>
    <row r="65" spans="7:7">
      <c r="G65" s="184"/>
    </row>
  </sheetData>
  <mergeCells count="10">
    <mergeCell ref="A1:G1"/>
    <mergeCell ref="D3:E3"/>
    <mergeCell ref="D5:E5"/>
    <mergeCell ref="D14:E14"/>
    <mergeCell ref="D19:E19"/>
    <mergeCell ref="D22:E22"/>
    <mergeCell ref="D39:E39"/>
    <mergeCell ref="D46:E46"/>
    <mergeCell ref="D59:E59"/>
    <mergeCell ref="D62:E62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:G138"/>
  <sheetViews>
    <sheetView zoomScale="91" zoomScaleNormal="91" workbookViewId="0">
      <selection activeCell="H21" sqref="H21"/>
    </sheetView>
  </sheetViews>
  <sheetFormatPr defaultColWidth="9" defaultRowHeight="14.5" outlineLevelCol="6"/>
  <cols>
    <col min="3" max="3" width="56.1363636363636" customWidth="1"/>
    <col min="4" max="4" width="26.7090909090909" style="136" customWidth="1"/>
    <col min="5" max="6" width="18.7090909090909" style="136" customWidth="1"/>
    <col min="7" max="7" width="27" style="136" customWidth="1"/>
    <col min="8" max="8" width="9.13636363636364" customWidth="1"/>
  </cols>
  <sheetData>
    <row r="3" ht="15" customHeight="1" spans="3:7">
      <c r="C3" s="137" t="s">
        <v>2</v>
      </c>
      <c r="D3" s="138" t="s">
        <v>7</v>
      </c>
      <c r="E3" s="139" t="s">
        <v>5</v>
      </c>
      <c r="F3" s="140"/>
      <c r="G3" s="141" t="s">
        <v>8</v>
      </c>
    </row>
    <row r="4" spans="3:7">
      <c r="C4" s="142"/>
      <c r="D4" s="143"/>
      <c r="E4" s="144" t="s">
        <v>17</v>
      </c>
      <c r="F4" s="144" t="s">
        <v>18</v>
      </c>
      <c r="G4" s="145"/>
    </row>
    <row r="5" spans="3:7">
      <c r="C5" s="146"/>
      <c r="D5" s="147"/>
      <c r="E5" s="147"/>
      <c r="F5" s="147"/>
      <c r="G5" s="147"/>
    </row>
    <row r="6" spans="3:7">
      <c r="C6" s="148" t="s">
        <v>391</v>
      </c>
      <c r="D6" s="149">
        <f>+D7</f>
        <v>0</v>
      </c>
      <c r="E6" s="149">
        <f t="shared" ref="E6:G6" si="0">+E7</f>
        <v>0</v>
      </c>
      <c r="F6" s="149">
        <f t="shared" si="0"/>
        <v>0</v>
      </c>
      <c r="G6" s="149">
        <f t="shared" si="0"/>
        <v>0</v>
      </c>
    </row>
    <row r="7" spans="3:7">
      <c r="C7" s="150" t="s">
        <v>394</v>
      </c>
      <c r="D7" s="151">
        <f>+D8+D16+D122+D136</f>
        <v>0</v>
      </c>
      <c r="E7" s="151">
        <f t="shared" ref="E7:G7" si="1">+E8+E16+E122+E136</f>
        <v>0</v>
      </c>
      <c r="F7" s="151">
        <f t="shared" si="1"/>
        <v>0</v>
      </c>
      <c r="G7" s="151">
        <f t="shared" si="1"/>
        <v>0</v>
      </c>
    </row>
    <row r="8" spans="3:7">
      <c r="C8" s="152" t="s">
        <v>397</v>
      </c>
      <c r="D8" s="153">
        <f>SUM(D9:D15)</f>
        <v>0</v>
      </c>
      <c r="E8" s="153">
        <f>SUM(E9:E15)</f>
        <v>0</v>
      </c>
      <c r="F8" s="153">
        <f>SUM(F9:F15)</f>
        <v>0</v>
      </c>
      <c r="G8" s="153">
        <f>SUM(G9:G15)</f>
        <v>0</v>
      </c>
    </row>
    <row r="9" spans="3:7">
      <c r="C9" s="146" t="s">
        <v>400</v>
      </c>
      <c r="D9" s="154"/>
      <c r="E9" s="154"/>
      <c r="F9" s="154"/>
      <c r="G9" s="155">
        <f t="shared" ref="G9:G15" si="2">+D9+E9-F9</f>
        <v>0</v>
      </c>
    </row>
    <row r="10" spans="3:7">
      <c r="C10" s="146" t="s">
        <v>403</v>
      </c>
      <c r="D10" s="154"/>
      <c r="E10" s="154"/>
      <c r="F10" s="154"/>
      <c r="G10" s="155">
        <f t="shared" si="2"/>
        <v>0</v>
      </c>
    </row>
    <row r="11" spans="3:7">
      <c r="C11" s="146" t="s">
        <v>378</v>
      </c>
      <c r="D11" s="154"/>
      <c r="E11" s="154"/>
      <c r="F11" s="154"/>
      <c r="G11" s="155">
        <f t="shared" si="2"/>
        <v>0</v>
      </c>
    </row>
    <row r="12" spans="3:7">
      <c r="C12" s="146" t="s">
        <v>408</v>
      </c>
      <c r="D12" s="154"/>
      <c r="E12" s="154"/>
      <c r="F12" s="154"/>
      <c r="G12" s="155">
        <f t="shared" si="2"/>
        <v>0</v>
      </c>
    </row>
    <row r="13" spans="3:7">
      <c r="C13" s="146" t="s">
        <v>411</v>
      </c>
      <c r="D13" s="154"/>
      <c r="E13" s="154"/>
      <c r="F13" s="154"/>
      <c r="G13" s="155">
        <f t="shared" si="2"/>
        <v>0</v>
      </c>
    </row>
    <row r="14" spans="3:7">
      <c r="C14" s="146" t="s">
        <v>414</v>
      </c>
      <c r="D14" s="154"/>
      <c r="E14" s="154"/>
      <c r="F14" s="154"/>
      <c r="G14" s="155">
        <f t="shared" si="2"/>
        <v>0</v>
      </c>
    </row>
    <row r="15" spans="3:7">
      <c r="C15" s="146" t="s">
        <v>417</v>
      </c>
      <c r="D15" s="154"/>
      <c r="E15" s="154"/>
      <c r="F15" s="154"/>
      <c r="G15" s="155">
        <f t="shared" si="2"/>
        <v>0</v>
      </c>
    </row>
    <row r="16" spans="3:7">
      <c r="C16" s="152" t="s">
        <v>138</v>
      </c>
      <c r="D16" s="153">
        <f>+D17+D78+D92+D99+D108+D118+D120</f>
        <v>0</v>
      </c>
      <c r="E16" s="153">
        <f t="shared" ref="E16:G16" si="3">+E17+E78+E92+E99+E108+E118+E120</f>
        <v>0</v>
      </c>
      <c r="F16" s="153">
        <f t="shared" si="3"/>
        <v>0</v>
      </c>
      <c r="G16" s="153">
        <f t="shared" si="3"/>
        <v>0</v>
      </c>
    </row>
    <row r="17" spans="3:7">
      <c r="C17" s="156" t="s">
        <v>422</v>
      </c>
      <c r="D17" s="155">
        <f>+D18+D73+D76</f>
        <v>0</v>
      </c>
      <c r="E17" s="155">
        <f t="shared" ref="E17:G17" si="4">+E18+E73+E76</f>
        <v>0</v>
      </c>
      <c r="F17" s="155">
        <f t="shared" si="4"/>
        <v>0</v>
      </c>
      <c r="G17" s="155">
        <f t="shared" si="4"/>
        <v>0</v>
      </c>
    </row>
    <row r="18" spans="3:7">
      <c r="C18" s="157" t="s">
        <v>425</v>
      </c>
      <c r="D18" s="158">
        <f>SUM(D19:D72)</f>
        <v>0</v>
      </c>
      <c r="E18" s="158">
        <f t="shared" ref="E18:G18" si="5">SUM(E19:E72)</f>
        <v>0</v>
      </c>
      <c r="F18" s="158">
        <f t="shared" si="5"/>
        <v>0</v>
      </c>
      <c r="G18" s="158">
        <f t="shared" si="5"/>
        <v>0</v>
      </c>
    </row>
    <row r="19" spans="3:7">
      <c r="C19" s="146" t="s">
        <v>428</v>
      </c>
      <c r="D19" s="154"/>
      <c r="E19" s="154"/>
      <c r="F19" s="154"/>
      <c r="G19" s="159">
        <f t="shared" ref="G19:G72" si="6">+D19+E19-F19</f>
        <v>0</v>
      </c>
    </row>
    <row r="20" spans="3:7">
      <c r="C20" s="146" t="s">
        <v>431</v>
      </c>
      <c r="D20" s="154"/>
      <c r="E20" s="154"/>
      <c r="F20" s="154"/>
      <c r="G20" s="159">
        <f t="shared" si="6"/>
        <v>0</v>
      </c>
    </row>
    <row r="21" spans="3:7">
      <c r="C21" s="146" t="s">
        <v>434</v>
      </c>
      <c r="D21" s="154"/>
      <c r="E21" s="154"/>
      <c r="F21" s="154"/>
      <c r="G21" s="159">
        <f t="shared" si="6"/>
        <v>0</v>
      </c>
    </row>
    <row r="22" spans="3:7">
      <c r="C22" s="146" t="s">
        <v>446</v>
      </c>
      <c r="D22" s="154"/>
      <c r="E22" s="154"/>
      <c r="F22" s="154"/>
      <c r="G22" s="159">
        <f t="shared" si="6"/>
        <v>0</v>
      </c>
    </row>
    <row r="23" spans="3:7">
      <c r="C23" s="146" t="s">
        <v>449</v>
      </c>
      <c r="D23" s="154"/>
      <c r="E23" s="154"/>
      <c r="F23" s="154"/>
      <c r="G23" s="159">
        <f t="shared" si="6"/>
        <v>0</v>
      </c>
    </row>
    <row r="24" spans="3:7">
      <c r="C24" s="146" t="s">
        <v>452</v>
      </c>
      <c r="D24" s="154"/>
      <c r="E24" s="154"/>
      <c r="F24" s="154"/>
      <c r="G24" s="159">
        <f t="shared" si="6"/>
        <v>0</v>
      </c>
    </row>
    <row r="25" spans="3:7">
      <c r="C25" s="146" t="s">
        <v>455</v>
      </c>
      <c r="D25" s="154"/>
      <c r="E25" s="154"/>
      <c r="F25" s="154"/>
      <c r="G25" s="159">
        <f t="shared" si="6"/>
        <v>0</v>
      </c>
    </row>
    <row r="26" spans="3:7">
      <c r="C26" s="146" t="s">
        <v>458</v>
      </c>
      <c r="D26" s="154"/>
      <c r="E26" s="154"/>
      <c r="F26" s="154"/>
      <c r="G26" s="159">
        <f t="shared" si="6"/>
        <v>0</v>
      </c>
    </row>
    <row r="27" spans="3:7">
      <c r="C27" s="146" t="s">
        <v>467</v>
      </c>
      <c r="D27" s="154"/>
      <c r="E27" s="154"/>
      <c r="F27" s="154"/>
      <c r="G27" s="159">
        <f t="shared" si="6"/>
        <v>0</v>
      </c>
    </row>
    <row r="28" spans="3:7">
      <c r="C28" s="146" t="s">
        <v>470</v>
      </c>
      <c r="D28" s="154"/>
      <c r="E28" s="154"/>
      <c r="F28" s="154"/>
      <c r="G28" s="159">
        <f t="shared" si="6"/>
        <v>0</v>
      </c>
    </row>
    <row r="29" spans="3:7">
      <c r="C29" s="146" t="s">
        <v>479</v>
      </c>
      <c r="D29" s="154"/>
      <c r="E29" s="154"/>
      <c r="F29" s="154"/>
      <c r="G29" s="159">
        <f t="shared" si="6"/>
        <v>0</v>
      </c>
    </row>
    <row r="30" spans="3:7">
      <c r="C30" s="146" t="s">
        <v>488</v>
      </c>
      <c r="D30" s="154"/>
      <c r="E30" s="154"/>
      <c r="F30" s="154"/>
      <c r="G30" s="159">
        <f t="shared" si="6"/>
        <v>0</v>
      </c>
    </row>
    <row r="31" spans="3:7">
      <c r="C31" s="146" t="s">
        <v>491</v>
      </c>
      <c r="D31" s="154"/>
      <c r="E31" s="154"/>
      <c r="F31" s="154"/>
      <c r="G31" s="159">
        <f t="shared" si="6"/>
        <v>0</v>
      </c>
    </row>
    <row r="32" spans="3:7">
      <c r="C32" s="146" t="s">
        <v>494</v>
      </c>
      <c r="D32" s="154"/>
      <c r="E32" s="154"/>
      <c r="F32" s="154"/>
      <c r="G32" s="159">
        <f t="shared" si="6"/>
        <v>0</v>
      </c>
    </row>
    <row r="33" spans="3:7">
      <c r="C33" s="146" t="s">
        <v>497</v>
      </c>
      <c r="D33" s="154"/>
      <c r="E33" s="154"/>
      <c r="F33" s="154"/>
      <c r="G33" s="159">
        <f t="shared" si="6"/>
        <v>0</v>
      </c>
    </row>
    <row r="34" spans="3:7">
      <c r="C34" s="146" t="s">
        <v>500</v>
      </c>
      <c r="D34" s="154"/>
      <c r="E34" s="154"/>
      <c r="F34" s="154"/>
      <c r="G34" s="159">
        <f t="shared" si="6"/>
        <v>0</v>
      </c>
    </row>
    <row r="35" spans="3:7">
      <c r="C35" s="146" t="s">
        <v>506</v>
      </c>
      <c r="D35" s="154"/>
      <c r="E35" s="154"/>
      <c r="F35" s="154"/>
      <c r="G35" s="159">
        <f t="shared" si="6"/>
        <v>0</v>
      </c>
    </row>
    <row r="36" spans="3:7">
      <c r="C36" s="146" t="s">
        <v>509</v>
      </c>
      <c r="D36" s="154"/>
      <c r="E36" s="154"/>
      <c r="F36" s="154"/>
      <c r="G36" s="159">
        <f t="shared" si="6"/>
        <v>0</v>
      </c>
    </row>
    <row r="37" spans="3:7">
      <c r="C37" s="146" t="s">
        <v>512</v>
      </c>
      <c r="D37" s="154"/>
      <c r="E37" s="154"/>
      <c r="F37" s="154"/>
      <c r="G37" s="159">
        <f t="shared" si="6"/>
        <v>0</v>
      </c>
    </row>
    <row r="38" spans="3:7">
      <c r="C38" s="146" t="s">
        <v>515</v>
      </c>
      <c r="D38" s="154"/>
      <c r="E38" s="154"/>
      <c r="F38" s="154"/>
      <c r="G38" s="159">
        <f t="shared" si="6"/>
        <v>0</v>
      </c>
    </row>
    <row r="39" spans="3:7">
      <c r="C39" s="146" t="s">
        <v>518</v>
      </c>
      <c r="D39" s="154"/>
      <c r="E39" s="154"/>
      <c r="F39" s="154"/>
      <c r="G39" s="159">
        <f t="shared" si="6"/>
        <v>0</v>
      </c>
    </row>
    <row r="40" spans="3:7">
      <c r="C40" s="146" t="s">
        <v>521</v>
      </c>
      <c r="D40" s="154"/>
      <c r="E40" s="154"/>
      <c r="F40" s="154"/>
      <c r="G40" s="159">
        <f t="shared" si="6"/>
        <v>0</v>
      </c>
    </row>
    <row r="41" spans="3:7">
      <c r="C41" s="146" t="s">
        <v>524</v>
      </c>
      <c r="D41" s="154"/>
      <c r="E41" s="154"/>
      <c r="F41" s="154"/>
      <c r="G41" s="159">
        <f t="shared" si="6"/>
        <v>0</v>
      </c>
    </row>
    <row r="42" spans="3:7">
      <c r="C42" s="146" t="s">
        <v>527</v>
      </c>
      <c r="D42" s="154"/>
      <c r="E42" s="154"/>
      <c r="F42" s="154"/>
      <c r="G42" s="159">
        <f t="shared" si="6"/>
        <v>0</v>
      </c>
    </row>
    <row r="43" spans="3:7">
      <c r="C43" s="146" t="s">
        <v>530</v>
      </c>
      <c r="D43" s="154"/>
      <c r="E43" s="154"/>
      <c r="F43" s="154"/>
      <c r="G43" s="159">
        <f t="shared" si="6"/>
        <v>0</v>
      </c>
    </row>
    <row r="44" spans="3:7">
      <c r="C44" s="146" t="s">
        <v>533</v>
      </c>
      <c r="D44" s="154"/>
      <c r="E44" s="154"/>
      <c r="F44" s="154"/>
      <c r="G44" s="159">
        <f t="shared" si="6"/>
        <v>0</v>
      </c>
    </row>
    <row r="45" spans="3:7">
      <c r="C45" s="146" t="s">
        <v>536</v>
      </c>
      <c r="D45" s="154"/>
      <c r="E45" s="154"/>
      <c r="F45" s="154"/>
      <c r="G45" s="159">
        <f t="shared" si="6"/>
        <v>0</v>
      </c>
    </row>
    <row r="46" spans="3:7">
      <c r="C46" s="146" t="s">
        <v>539</v>
      </c>
      <c r="D46" s="154"/>
      <c r="E46" s="154"/>
      <c r="F46" s="154"/>
      <c r="G46" s="159">
        <f t="shared" si="6"/>
        <v>0</v>
      </c>
    </row>
    <row r="47" spans="3:7">
      <c r="C47" s="146" t="s">
        <v>542</v>
      </c>
      <c r="D47" s="154"/>
      <c r="E47" s="154"/>
      <c r="F47" s="154"/>
      <c r="G47" s="159">
        <f t="shared" si="6"/>
        <v>0</v>
      </c>
    </row>
    <row r="48" spans="3:7">
      <c r="C48" s="146" t="s">
        <v>545</v>
      </c>
      <c r="D48" s="154"/>
      <c r="E48" s="154"/>
      <c r="F48" s="154"/>
      <c r="G48" s="159">
        <f t="shared" si="6"/>
        <v>0</v>
      </c>
    </row>
    <row r="49" spans="3:7">
      <c r="C49" s="146" t="s">
        <v>548</v>
      </c>
      <c r="D49" s="154"/>
      <c r="E49" s="154"/>
      <c r="F49" s="154"/>
      <c r="G49" s="159">
        <f t="shared" si="6"/>
        <v>0</v>
      </c>
    </row>
    <row r="50" spans="3:7">
      <c r="C50" s="146" t="s">
        <v>551</v>
      </c>
      <c r="D50" s="154"/>
      <c r="E50" s="154"/>
      <c r="F50" s="154"/>
      <c r="G50" s="159">
        <f t="shared" si="6"/>
        <v>0</v>
      </c>
    </row>
    <row r="51" spans="3:7">
      <c r="C51" s="146" t="s">
        <v>554</v>
      </c>
      <c r="D51" s="154"/>
      <c r="E51" s="154"/>
      <c r="F51" s="154"/>
      <c r="G51" s="159">
        <f t="shared" si="6"/>
        <v>0</v>
      </c>
    </row>
    <row r="52" spans="3:7">
      <c r="C52" s="146" t="s">
        <v>566</v>
      </c>
      <c r="D52" s="154"/>
      <c r="E52" s="154"/>
      <c r="F52" s="154"/>
      <c r="G52" s="159">
        <f t="shared" si="6"/>
        <v>0</v>
      </c>
    </row>
    <row r="53" spans="3:7">
      <c r="C53" s="146" t="s">
        <v>569</v>
      </c>
      <c r="D53" s="154"/>
      <c r="E53" s="154"/>
      <c r="F53" s="154"/>
      <c r="G53" s="159">
        <f t="shared" si="6"/>
        <v>0</v>
      </c>
    </row>
    <row r="54" spans="3:7">
      <c r="C54" s="146" t="s">
        <v>572</v>
      </c>
      <c r="D54" s="154"/>
      <c r="E54" s="154"/>
      <c r="F54" s="154"/>
      <c r="G54" s="159">
        <f t="shared" si="6"/>
        <v>0</v>
      </c>
    </row>
    <row r="55" spans="3:7">
      <c r="C55" s="146" t="s">
        <v>575</v>
      </c>
      <c r="D55" s="154"/>
      <c r="E55" s="154"/>
      <c r="F55" s="154"/>
      <c r="G55" s="159">
        <f t="shared" si="6"/>
        <v>0</v>
      </c>
    </row>
    <row r="56" spans="3:7">
      <c r="C56" s="146" t="s">
        <v>578</v>
      </c>
      <c r="D56" s="154"/>
      <c r="E56" s="154"/>
      <c r="F56" s="154"/>
      <c r="G56" s="159">
        <f t="shared" si="6"/>
        <v>0</v>
      </c>
    </row>
    <row r="57" spans="3:7">
      <c r="C57" s="146" t="s">
        <v>581</v>
      </c>
      <c r="D57" s="154"/>
      <c r="E57" s="154"/>
      <c r="F57" s="154"/>
      <c r="G57" s="159">
        <f t="shared" si="6"/>
        <v>0</v>
      </c>
    </row>
    <row r="58" spans="3:7">
      <c r="C58" s="146" t="s">
        <v>584</v>
      </c>
      <c r="D58" s="154"/>
      <c r="E58" s="154"/>
      <c r="F58" s="154"/>
      <c r="G58" s="159">
        <f t="shared" si="6"/>
        <v>0</v>
      </c>
    </row>
    <row r="59" spans="3:7">
      <c r="C59" s="146" t="s">
        <v>587</v>
      </c>
      <c r="D59" s="154"/>
      <c r="E59" s="154"/>
      <c r="F59" s="154"/>
      <c r="G59" s="159">
        <f t="shared" si="6"/>
        <v>0</v>
      </c>
    </row>
    <row r="60" spans="3:7">
      <c r="C60" s="146" t="s">
        <v>590</v>
      </c>
      <c r="D60" s="154"/>
      <c r="E60" s="154"/>
      <c r="F60" s="154"/>
      <c r="G60" s="159">
        <f t="shared" si="6"/>
        <v>0</v>
      </c>
    </row>
    <row r="61" spans="3:7">
      <c r="C61" s="146" t="s">
        <v>593</v>
      </c>
      <c r="D61" s="154"/>
      <c r="E61" s="154"/>
      <c r="F61" s="154"/>
      <c r="G61" s="159">
        <f t="shared" si="6"/>
        <v>0</v>
      </c>
    </row>
    <row r="62" spans="3:7">
      <c r="C62" s="146" t="s">
        <v>596</v>
      </c>
      <c r="D62" s="154"/>
      <c r="E62" s="154"/>
      <c r="F62" s="154"/>
      <c r="G62" s="159">
        <f t="shared" si="6"/>
        <v>0</v>
      </c>
    </row>
    <row r="63" spans="3:7">
      <c r="C63" s="146" t="s">
        <v>599</v>
      </c>
      <c r="D63" s="154"/>
      <c r="E63" s="154"/>
      <c r="F63" s="154"/>
      <c r="G63" s="159">
        <f t="shared" si="6"/>
        <v>0</v>
      </c>
    </row>
    <row r="64" spans="3:7">
      <c r="C64" s="146" t="s">
        <v>602</v>
      </c>
      <c r="D64" s="154"/>
      <c r="E64" s="154"/>
      <c r="F64" s="154"/>
      <c r="G64" s="159">
        <f t="shared" si="6"/>
        <v>0</v>
      </c>
    </row>
    <row r="65" spans="3:7">
      <c r="C65" s="146" t="s">
        <v>605</v>
      </c>
      <c r="D65" s="154"/>
      <c r="E65" s="154"/>
      <c r="F65" s="154"/>
      <c r="G65" s="159">
        <f t="shared" si="6"/>
        <v>0</v>
      </c>
    </row>
    <row r="66" spans="3:7">
      <c r="C66" s="146" t="s">
        <v>608</v>
      </c>
      <c r="D66" s="154"/>
      <c r="E66" s="154"/>
      <c r="F66" s="154"/>
      <c r="G66" s="159">
        <f t="shared" si="6"/>
        <v>0</v>
      </c>
    </row>
    <row r="67" spans="3:7">
      <c r="C67" s="146" t="s">
        <v>611</v>
      </c>
      <c r="D67" s="154"/>
      <c r="E67" s="154"/>
      <c r="F67" s="154"/>
      <c r="G67" s="159">
        <f t="shared" si="6"/>
        <v>0</v>
      </c>
    </row>
    <row r="68" spans="3:7">
      <c r="C68" s="146" t="s">
        <v>626</v>
      </c>
      <c r="D68" s="154"/>
      <c r="E68" s="154"/>
      <c r="F68" s="154"/>
      <c r="G68" s="159">
        <f t="shared" si="6"/>
        <v>0</v>
      </c>
    </row>
    <row r="69" spans="3:7">
      <c r="C69" s="146" t="s">
        <v>629</v>
      </c>
      <c r="D69" s="154"/>
      <c r="E69" s="154"/>
      <c r="F69" s="154"/>
      <c r="G69" s="159">
        <f t="shared" si="6"/>
        <v>0</v>
      </c>
    </row>
    <row r="70" spans="3:7">
      <c r="C70" s="146" t="s">
        <v>632</v>
      </c>
      <c r="D70" s="154"/>
      <c r="E70" s="154"/>
      <c r="F70" s="154"/>
      <c r="G70" s="159">
        <f t="shared" si="6"/>
        <v>0</v>
      </c>
    </row>
    <row r="71" spans="3:7">
      <c r="C71" s="146" t="s">
        <v>635</v>
      </c>
      <c r="D71" s="154"/>
      <c r="E71" s="154"/>
      <c r="F71" s="154"/>
      <c r="G71" s="159">
        <f t="shared" si="6"/>
        <v>0</v>
      </c>
    </row>
    <row r="72" spans="3:7">
      <c r="C72" s="146" t="s">
        <v>638</v>
      </c>
      <c r="D72" s="154"/>
      <c r="E72" s="154"/>
      <c r="F72" s="154"/>
      <c r="G72" s="159">
        <f t="shared" si="6"/>
        <v>0</v>
      </c>
    </row>
    <row r="73" spans="3:7">
      <c r="C73" s="157" t="s">
        <v>647</v>
      </c>
      <c r="D73" s="158">
        <f>SUM(D74:D75)</f>
        <v>0</v>
      </c>
      <c r="E73" s="158">
        <f t="shared" ref="E73:G73" si="7">SUM(E74:E75)</f>
        <v>0</v>
      </c>
      <c r="F73" s="158">
        <f t="shared" si="7"/>
        <v>0</v>
      </c>
      <c r="G73" s="158">
        <f t="shared" si="7"/>
        <v>0</v>
      </c>
    </row>
    <row r="74" spans="3:7">
      <c r="C74" s="146" t="s">
        <v>659</v>
      </c>
      <c r="D74" s="154"/>
      <c r="E74" s="154"/>
      <c r="F74" s="154"/>
      <c r="G74" s="159">
        <f>+D74+E74-F74</f>
        <v>0</v>
      </c>
    </row>
    <row r="75" spans="3:7">
      <c r="C75" s="146" t="s">
        <v>683</v>
      </c>
      <c r="D75" s="154"/>
      <c r="E75" s="154"/>
      <c r="F75" s="154"/>
      <c r="G75" s="159">
        <f>+D75+E75-F75</f>
        <v>0</v>
      </c>
    </row>
    <row r="76" spans="3:7">
      <c r="C76" s="157" t="s">
        <v>689</v>
      </c>
      <c r="D76" s="158">
        <f>+D77</f>
        <v>0</v>
      </c>
      <c r="E76" s="158">
        <f t="shared" ref="E76:G76" si="8">+E77</f>
        <v>0</v>
      </c>
      <c r="F76" s="158">
        <f t="shared" si="8"/>
        <v>0</v>
      </c>
      <c r="G76" s="158">
        <f t="shared" si="8"/>
        <v>0</v>
      </c>
    </row>
    <row r="77" spans="3:7">
      <c r="C77" s="146" t="s">
        <v>694</v>
      </c>
      <c r="D77" s="154"/>
      <c r="E77" s="154"/>
      <c r="F77" s="154"/>
      <c r="G77" s="159">
        <f>D77+E77-F77</f>
        <v>0</v>
      </c>
    </row>
    <row r="78" spans="3:7">
      <c r="C78" s="156" t="s">
        <v>696</v>
      </c>
      <c r="D78" s="155">
        <f>SUM(D79:D91)</f>
        <v>0</v>
      </c>
      <c r="E78" s="155">
        <f t="shared" ref="E78:G78" si="9">SUM(E79:E91)</f>
        <v>0</v>
      </c>
      <c r="F78" s="155">
        <f t="shared" si="9"/>
        <v>0</v>
      </c>
      <c r="G78" s="155">
        <f t="shared" si="9"/>
        <v>0</v>
      </c>
    </row>
    <row r="79" spans="3:7">
      <c r="C79" s="146" t="s">
        <v>699</v>
      </c>
      <c r="D79" s="154"/>
      <c r="E79" s="154"/>
      <c r="F79" s="154"/>
      <c r="G79" s="158">
        <f t="shared" ref="G79:G91" si="10">+D79+E79-F79</f>
        <v>0</v>
      </c>
    </row>
    <row r="80" spans="3:7">
      <c r="C80" s="146" t="s">
        <v>701</v>
      </c>
      <c r="D80" s="154"/>
      <c r="E80" s="154"/>
      <c r="F80" s="154"/>
      <c r="G80" s="158">
        <f t="shared" si="10"/>
        <v>0</v>
      </c>
    </row>
    <row r="81" spans="3:7">
      <c r="C81" s="146" t="s">
        <v>703</v>
      </c>
      <c r="D81" s="154"/>
      <c r="E81" s="154"/>
      <c r="F81" s="154"/>
      <c r="G81" s="158">
        <f t="shared" si="10"/>
        <v>0</v>
      </c>
    </row>
    <row r="82" spans="3:7">
      <c r="C82" s="146" t="s">
        <v>706</v>
      </c>
      <c r="D82" s="154"/>
      <c r="E82" s="154"/>
      <c r="F82" s="154"/>
      <c r="G82" s="158">
        <f t="shared" si="10"/>
        <v>0</v>
      </c>
    </row>
    <row r="83" spans="3:7">
      <c r="C83" s="146" t="s">
        <v>709</v>
      </c>
      <c r="D83" s="154"/>
      <c r="E83" s="154"/>
      <c r="F83" s="154"/>
      <c r="G83" s="158">
        <f t="shared" si="10"/>
        <v>0</v>
      </c>
    </row>
    <row r="84" spans="3:7">
      <c r="C84" s="146" t="s">
        <v>712</v>
      </c>
      <c r="D84" s="154"/>
      <c r="E84" s="154"/>
      <c r="F84" s="154"/>
      <c r="G84" s="158">
        <f t="shared" si="10"/>
        <v>0</v>
      </c>
    </row>
    <row r="85" spans="3:7">
      <c r="C85" s="146" t="s">
        <v>715</v>
      </c>
      <c r="D85" s="154"/>
      <c r="E85" s="154"/>
      <c r="F85" s="154"/>
      <c r="G85" s="158">
        <f t="shared" si="10"/>
        <v>0</v>
      </c>
    </row>
    <row r="86" spans="3:7">
      <c r="C86" s="146" t="s">
        <v>718</v>
      </c>
      <c r="D86" s="154"/>
      <c r="E86" s="154"/>
      <c r="F86" s="154"/>
      <c r="G86" s="158">
        <f t="shared" si="10"/>
        <v>0</v>
      </c>
    </row>
    <row r="87" spans="3:7">
      <c r="C87" s="146" t="s">
        <v>721</v>
      </c>
      <c r="D87" s="154"/>
      <c r="E87" s="154"/>
      <c r="F87" s="154"/>
      <c r="G87" s="158">
        <f t="shared" si="10"/>
        <v>0</v>
      </c>
    </row>
    <row r="88" spans="3:7">
      <c r="C88" s="146" t="s">
        <v>724</v>
      </c>
      <c r="D88" s="154"/>
      <c r="E88" s="154"/>
      <c r="F88" s="154"/>
      <c r="G88" s="158">
        <f t="shared" si="10"/>
        <v>0</v>
      </c>
    </row>
    <row r="89" spans="3:7">
      <c r="C89" s="146" t="s">
        <v>727</v>
      </c>
      <c r="D89" s="154"/>
      <c r="E89" s="154"/>
      <c r="F89" s="154"/>
      <c r="G89" s="158">
        <f t="shared" si="10"/>
        <v>0</v>
      </c>
    </row>
    <row r="90" spans="3:7">
      <c r="C90" s="146" t="s">
        <v>730</v>
      </c>
      <c r="D90" s="154"/>
      <c r="E90" s="154"/>
      <c r="F90" s="154"/>
      <c r="G90" s="158">
        <f t="shared" si="10"/>
        <v>0</v>
      </c>
    </row>
    <row r="91" spans="3:7">
      <c r="C91" s="146" t="s">
        <v>733</v>
      </c>
      <c r="D91" s="154"/>
      <c r="E91" s="154"/>
      <c r="F91" s="154"/>
      <c r="G91" s="158">
        <f t="shared" si="10"/>
        <v>0</v>
      </c>
    </row>
    <row r="92" spans="3:7">
      <c r="C92" s="156" t="s">
        <v>735</v>
      </c>
      <c r="D92" s="155">
        <f>SUM(D93:D98)</f>
        <v>0</v>
      </c>
      <c r="E92" s="155">
        <f t="shared" ref="E92:G92" si="11">SUM(E93:E98)</f>
        <v>0</v>
      </c>
      <c r="F92" s="155">
        <f t="shared" si="11"/>
        <v>0</v>
      </c>
      <c r="G92" s="155">
        <f t="shared" si="11"/>
        <v>0</v>
      </c>
    </row>
    <row r="93" spans="3:7">
      <c r="C93" s="146" t="s">
        <v>738</v>
      </c>
      <c r="D93" s="154"/>
      <c r="E93" s="154"/>
      <c r="F93" s="154"/>
      <c r="G93" s="158">
        <f t="shared" ref="G93:G98" si="12">+D93+E93-F93</f>
        <v>0</v>
      </c>
    </row>
    <row r="94" spans="3:7">
      <c r="C94" s="146" t="s">
        <v>741</v>
      </c>
      <c r="D94" s="154"/>
      <c r="E94" s="154"/>
      <c r="F94" s="154"/>
      <c r="G94" s="158">
        <f t="shared" si="12"/>
        <v>0</v>
      </c>
    </row>
    <row r="95" spans="3:7">
      <c r="C95" s="146" t="s">
        <v>743</v>
      </c>
      <c r="D95" s="154"/>
      <c r="E95" s="154"/>
      <c r="F95" s="154"/>
      <c r="G95" s="158">
        <f t="shared" si="12"/>
        <v>0</v>
      </c>
    </row>
    <row r="96" spans="3:7">
      <c r="C96" s="146" t="s">
        <v>746</v>
      </c>
      <c r="D96" s="154"/>
      <c r="E96" s="154"/>
      <c r="F96" s="154"/>
      <c r="G96" s="158">
        <f t="shared" si="12"/>
        <v>0</v>
      </c>
    </row>
    <row r="97" spans="3:7">
      <c r="C97" s="146" t="s">
        <v>752</v>
      </c>
      <c r="D97" s="154"/>
      <c r="E97" s="154"/>
      <c r="F97" s="154"/>
      <c r="G97" s="158">
        <f t="shared" si="12"/>
        <v>0</v>
      </c>
    </row>
    <row r="98" spans="3:7">
      <c r="C98" s="146" t="s">
        <v>754</v>
      </c>
      <c r="D98" s="154"/>
      <c r="E98" s="154"/>
      <c r="F98" s="154"/>
      <c r="G98" s="158">
        <f t="shared" si="12"/>
        <v>0</v>
      </c>
    </row>
    <row r="99" spans="3:7">
      <c r="C99" s="156" t="s">
        <v>757</v>
      </c>
      <c r="D99" s="155">
        <f>+D100+D106</f>
        <v>0</v>
      </c>
      <c r="E99" s="155">
        <f t="shared" ref="E99:G99" si="13">+E100+E106</f>
        <v>0</v>
      </c>
      <c r="F99" s="155">
        <f t="shared" si="13"/>
        <v>0</v>
      </c>
      <c r="G99" s="155">
        <f t="shared" si="13"/>
        <v>0</v>
      </c>
    </row>
    <row r="100" spans="3:7">
      <c r="C100" s="157" t="s">
        <v>760</v>
      </c>
      <c r="D100" s="158">
        <f>SUM(D101:D105)</f>
        <v>0</v>
      </c>
      <c r="E100" s="158">
        <f t="shared" ref="E100:G100" si="14">SUM(E101:E105)</f>
        <v>0</v>
      </c>
      <c r="F100" s="158">
        <f t="shared" si="14"/>
        <v>0</v>
      </c>
      <c r="G100" s="158">
        <f t="shared" si="14"/>
        <v>0</v>
      </c>
    </row>
    <row r="101" spans="3:7">
      <c r="C101" s="146" t="s">
        <v>763</v>
      </c>
      <c r="D101" s="154"/>
      <c r="E101" s="154"/>
      <c r="F101" s="154"/>
      <c r="G101" s="159">
        <f>+D101+E101-F101</f>
        <v>0</v>
      </c>
    </row>
    <row r="102" spans="3:7">
      <c r="C102" s="146" t="s">
        <v>767</v>
      </c>
      <c r="D102" s="154"/>
      <c r="E102" s="154"/>
      <c r="F102" s="154"/>
      <c r="G102" s="159">
        <f>+D102+E102-F102</f>
        <v>0</v>
      </c>
    </row>
    <row r="103" spans="3:7">
      <c r="C103" s="146" t="s">
        <v>771</v>
      </c>
      <c r="D103" s="154"/>
      <c r="E103" s="154"/>
      <c r="F103" s="154"/>
      <c r="G103" s="159">
        <f>+D103+E103-F103</f>
        <v>0</v>
      </c>
    </row>
    <row r="104" spans="3:7">
      <c r="C104" s="146" t="s">
        <v>775</v>
      </c>
      <c r="D104" s="154"/>
      <c r="E104" s="154"/>
      <c r="F104" s="154"/>
      <c r="G104" s="159">
        <f>+D104+E104-F104</f>
        <v>0</v>
      </c>
    </row>
    <row r="105" spans="3:7">
      <c r="C105" s="146" t="s">
        <v>779</v>
      </c>
      <c r="D105" s="154"/>
      <c r="E105" s="154"/>
      <c r="F105" s="154"/>
      <c r="G105" s="159">
        <f>+D105+E105-F105</f>
        <v>0</v>
      </c>
    </row>
    <row r="106" spans="3:7">
      <c r="C106" s="157" t="s">
        <v>783</v>
      </c>
      <c r="D106" s="158">
        <f>+D107</f>
        <v>0</v>
      </c>
      <c r="E106" s="158">
        <f t="shared" ref="E106:G106" si="15">+E107</f>
        <v>0</v>
      </c>
      <c r="F106" s="158">
        <f t="shared" si="15"/>
        <v>0</v>
      </c>
      <c r="G106" s="158">
        <f t="shared" si="15"/>
        <v>0</v>
      </c>
    </row>
    <row r="107" spans="3:7">
      <c r="C107" s="160" t="s">
        <v>787</v>
      </c>
      <c r="D107" s="154"/>
      <c r="E107" s="154"/>
      <c r="F107" s="154"/>
      <c r="G107" s="159">
        <f>+D107+E107-F107</f>
        <v>0</v>
      </c>
    </row>
    <row r="108" spans="3:7">
      <c r="C108" s="156" t="s">
        <v>791</v>
      </c>
      <c r="D108" s="155">
        <f>+D109+D116</f>
        <v>0</v>
      </c>
      <c r="E108" s="155">
        <f t="shared" ref="E108:G108" si="16">+E109+E116</f>
        <v>0</v>
      </c>
      <c r="F108" s="155">
        <f t="shared" si="16"/>
        <v>0</v>
      </c>
      <c r="G108" s="155">
        <f t="shared" si="16"/>
        <v>0</v>
      </c>
    </row>
    <row r="109" spans="3:7">
      <c r="C109" s="157" t="s">
        <v>795</v>
      </c>
      <c r="D109" s="158">
        <f>SUM(D110:D115)</f>
        <v>0</v>
      </c>
      <c r="E109" s="158">
        <f t="shared" ref="E109:G109" si="17">SUM(E110:E115)</f>
        <v>0</v>
      </c>
      <c r="F109" s="158">
        <f t="shared" si="17"/>
        <v>0</v>
      </c>
      <c r="G109" s="158">
        <f t="shared" si="17"/>
        <v>0</v>
      </c>
    </row>
    <row r="110" spans="3:7">
      <c r="C110" s="146" t="s">
        <v>799</v>
      </c>
      <c r="D110" s="154"/>
      <c r="E110" s="154"/>
      <c r="F110" s="154"/>
      <c r="G110" s="159">
        <f t="shared" ref="G110:G115" si="18">+D110+E110-F110</f>
        <v>0</v>
      </c>
    </row>
    <row r="111" spans="3:7">
      <c r="C111" s="146" t="s">
        <v>803</v>
      </c>
      <c r="D111" s="154"/>
      <c r="E111" s="154"/>
      <c r="F111" s="154"/>
      <c r="G111" s="159">
        <f t="shared" si="18"/>
        <v>0</v>
      </c>
    </row>
    <row r="112" spans="3:7">
      <c r="C112" s="146" t="s">
        <v>809</v>
      </c>
      <c r="D112" s="154"/>
      <c r="E112" s="154"/>
      <c r="F112" s="154"/>
      <c r="G112" s="159">
        <f t="shared" si="18"/>
        <v>0</v>
      </c>
    </row>
    <row r="113" spans="3:7">
      <c r="C113" s="146" t="s">
        <v>813</v>
      </c>
      <c r="D113" s="154"/>
      <c r="E113" s="154"/>
      <c r="F113" s="154"/>
      <c r="G113" s="159">
        <f t="shared" si="18"/>
        <v>0</v>
      </c>
    </row>
    <row r="114" spans="3:7">
      <c r="C114" s="146" t="s">
        <v>817</v>
      </c>
      <c r="D114" s="154"/>
      <c r="E114" s="154"/>
      <c r="F114" s="154"/>
      <c r="G114" s="159">
        <f t="shared" si="18"/>
        <v>0</v>
      </c>
    </row>
    <row r="115" spans="3:7">
      <c r="C115" s="146" t="s">
        <v>821</v>
      </c>
      <c r="D115" s="154"/>
      <c r="E115" s="154"/>
      <c r="F115" s="154"/>
      <c r="G115" s="159">
        <f t="shared" si="18"/>
        <v>0</v>
      </c>
    </row>
    <row r="116" spans="3:7">
      <c r="C116" s="157" t="s">
        <v>825</v>
      </c>
      <c r="D116" s="158">
        <f>+D117</f>
        <v>0</v>
      </c>
      <c r="E116" s="158">
        <f t="shared" ref="E116:G116" si="19">+E117</f>
        <v>0</v>
      </c>
      <c r="F116" s="158">
        <f t="shared" si="19"/>
        <v>0</v>
      </c>
      <c r="G116" s="158">
        <f t="shared" si="19"/>
        <v>0</v>
      </c>
    </row>
    <row r="117" spans="3:7">
      <c r="C117" s="146" t="s">
        <v>829</v>
      </c>
      <c r="D117" s="154"/>
      <c r="E117" s="154"/>
      <c r="F117" s="154"/>
      <c r="G117" s="159">
        <f>+D117+E117-F117</f>
        <v>0</v>
      </c>
    </row>
    <row r="118" spans="3:7">
      <c r="C118" s="156" t="s">
        <v>832</v>
      </c>
      <c r="D118" s="155">
        <f>+D119</f>
        <v>0</v>
      </c>
      <c r="E118" s="155">
        <f t="shared" ref="E118:G118" si="20">+E119</f>
        <v>0</v>
      </c>
      <c r="F118" s="155">
        <f t="shared" si="20"/>
        <v>0</v>
      </c>
      <c r="G118" s="155">
        <f t="shared" si="20"/>
        <v>0</v>
      </c>
    </row>
    <row r="119" spans="3:7">
      <c r="C119" s="146" t="s">
        <v>832</v>
      </c>
      <c r="D119" s="161"/>
      <c r="E119" s="161"/>
      <c r="F119" s="161"/>
      <c r="G119" s="158">
        <f>+D119+E119-F119</f>
        <v>0</v>
      </c>
    </row>
    <row r="120" spans="3:7">
      <c r="C120" s="156" t="s">
        <v>839</v>
      </c>
      <c r="D120" s="155">
        <f>+D121</f>
        <v>0</v>
      </c>
      <c r="E120" s="155">
        <f t="shared" ref="E120:G120" si="21">+E121</f>
        <v>0</v>
      </c>
      <c r="F120" s="155">
        <f t="shared" si="21"/>
        <v>0</v>
      </c>
      <c r="G120" s="155">
        <f t="shared" si="21"/>
        <v>0</v>
      </c>
    </row>
    <row r="121" spans="3:7">
      <c r="C121" s="146" t="s">
        <v>839</v>
      </c>
      <c r="D121" s="161"/>
      <c r="E121" s="161"/>
      <c r="F121" s="161"/>
      <c r="G121" s="158">
        <f>+D121+E121-F121</f>
        <v>0</v>
      </c>
    </row>
    <row r="122" spans="3:7">
      <c r="C122" s="152" t="s">
        <v>846</v>
      </c>
      <c r="D122" s="153">
        <f>+D123+D125+D127+D132+D134</f>
        <v>0</v>
      </c>
      <c r="E122" s="153">
        <f t="shared" ref="E122:G122" si="22">+E123+E125+E127+E132+E134</f>
        <v>0</v>
      </c>
      <c r="F122" s="153">
        <f t="shared" si="22"/>
        <v>0</v>
      </c>
      <c r="G122" s="153">
        <f t="shared" si="22"/>
        <v>0</v>
      </c>
    </row>
    <row r="123" spans="3:7">
      <c r="C123" s="156" t="s">
        <v>850</v>
      </c>
      <c r="D123" s="155">
        <f>+D124</f>
        <v>0</v>
      </c>
      <c r="E123" s="155">
        <f t="shared" ref="E123:G123" si="23">+E124</f>
        <v>0</v>
      </c>
      <c r="F123" s="155">
        <f t="shared" si="23"/>
        <v>0</v>
      </c>
      <c r="G123" s="155">
        <f t="shared" si="23"/>
        <v>0</v>
      </c>
    </row>
    <row r="124" spans="3:7">
      <c r="C124" s="146" t="s">
        <v>854</v>
      </c>
      <c r="D124" s="154"/>
      <c r="E124" s="154"/>
      <c r="F124" s="154"/>
      <c r="G124" s="158">
        <f>+D124+E124-F124</f>
        <v>0</v>
      </c>
    </row>
    <row r="125" spans="3:7">
      <c r="C125" s="156" t="s">
        <v>858</v>
      </c>
      <c r="D125" s="155">
        <f>+D126</f>
        <v>0</v>
      </c>
      <c r="E125" s="155">
        <f>+E126</f>
        <v>0</v>
      </c>
      <c r="F125" s="155">
        <f>+F126</f>
        <v>0</v>
      </c>
      <c r="G125" s="155">
        <f>+G126</f>
        <v>0</v>
      </c>
    </row>
    <row r="126" spans="3:7">
      <c r="C126" s="146" t="s">
        <v>862</v>
      </c>
      <c r="D126" s="154"/>
      <c r="E126" s="154"/>
      <c r="F126" s="154"/>
      <c r="G126" s="158">
        <f>+D126+E126-F126</f>
        <v>0</v>
      </c>
    </row>
    <row r="127" spans="3:7">
      <c r="C127" s="156" t="s">
        <v>866</v>
      </c>
      <c r="D127" s="155">
        <f>SUM(D128:D131)</f>
        <v>0</v>
      </c>
      <c r="E127" s="155">
        <f t="shared" ref="E127:G127" si="24">SUM(E128:E131)</f>
        <v>0</v>
      </c>
      <c r="F127" s="155">
        <f t="shared" si="24"/>
        <v>0</v>
      </c>
      <c r="G127" s="155">
        <f t="shared" si="24"/>
        <v>0</v>
      </c>
    </row>
    <row r="128" spans="3:7">
      <c r="C128" s="146" t="s">
        <v>870</v>
      </c>
      <c r="D128" s="154"/>
      <c r="E128" s="154"/>
      <c r="F128" s="154"/>
      <c r="G128" s="158">
        <f>+D128+E128-F128</f>
        <v>0</v>
      </c>
    </row>
    <row r="129" spans="3:7">
      <c r="C129" s="146" t="s">
        <v>873</v>
      </c>
      <c r="D129" s="154"/>
      <c r="E129" s="154"/>
      <c r="F129" s="154"/>
      <c r="G129" s="158">
        <f>+D129+E129-F129</f>
        <v>0</v>
      </c>
    </row>
    <row r="130" spans="3:7">
      <c r="C130" s="146" t="s">
        <v>877</v>
      </c>
      <c r="D130" s="154"/>
      <c r="E130" s="154"/>
      <c r="F130" s="154"/>
      <c r="G130" s="158">
        <f>+D130+E130-F130</f>
        <v>0</v>
      </c>
    </row>
    <row r="131" spans="3:7">
      <c r="C131" s="146" t="s">
        <v>881</v>
      </c>
      <c r="D131" s="154"/>
      <c r="E131" s="154"/>
      <c r="F131" s="154"/>
      <c r="G131" s="158">
        <f>+D131+E131-F131</f>
        <v>0</v>
      </c>
    </row>
    <row r="132" spans="3:7">
      <c r="C132" s="156" t="s">
        <v>885</v>
      </c>
      <c r="D132" s="155">
        <f>+D133</f>
        <v>0</v>
      </c>
      <c r="E132" s="155">
        <f>+E133</f>
        <v>0</v>
      </c>
      <c r="F132" s="155">
        <f>+F133</f>
        <v>0</v>
      </c>
      <c r="G132" s="155">
        <f>+G133</f>
        <v>0</v>
      </c>
    </row>
    <row r="133" spans="3:7">
      <c r="C133" s="146" t="s">
        <v>885</v>
      </c>
      <c r="D133" s="161"/>
      <c r="E133" s="161"/>
      <c r="F133" s="161"/>
      <c r="G133" s="158">
        <f>+D133+E133-F133</f>
        <v>0</v>
      </c>
    </row>
    <row r="134" spans="3:7">
      <c r="C134" s="156" t="s">
        <v>892</v>
      </c>
      <c r="D134" s="155">
        <f>+D135</f>
        <v>0</v>
      </c>
      <c r="E134" s="155">
        <f>+E135</f>
        <v>0</v>
      </c>
      <c r="F134" s="155">
        <f>+F135</f>
        <v>0</v>
      </c>
      <c r="G134" s="155">
        <f>+G135</f>
        <v>0</v>
      </c>
    </row>
    <row r="135" spans="3:7">
      <c r="C135" s="146" t="s">
        <v>895</v>
      </c>
      <c r="D135" s="161"/>
      <c r="E135" s="161"/>
      <c r="F135" s="161"/>
      <c r="G135" s="158">
        <f>+D135+E135-F135</f>
        <v>0</v>
      </c>
    </row>
    <row r="136" spans="3:7">
      <c r="C136" s="152" t="s">
        <v>160</v>
      </c>
      <c r="D136" s="153">
        <f>SUM(D137:D138)</f>
        <v>0</v>
      </c>
      <c r="E136" s="153">
        <f t="shared" ref="E136:G136" si="25">SUM(E137:E138)</f>
        <v>0</v>
      </c>
      <c r="F136" s="153">
        <f t="shared" si="25"/>
        <v>0</v>
      </c>
      <c r="G136" s="153">
        <f t="shared" si="25"/>
        <v>0</v>
      </c>
    </row>
    <row r="137" spans="3:7">
      <c r="C137" s="146" t="s">
        <v>900</v>
      </c>
      <c r="D137" s="154"/>
      <c r="E137" s="154"/>
      <c r="F137" s="154"/>
      <c r="G137" s="155">
        <f>+D137+E137-F137</f>
        <v>0</v>
      </c>
    </row>
    <row r="138" spans="3:7">
      <c r="C138" s="146" t="s">
        <v>902</v>
      </c>
      <c r="D138" s="154"/>
      <c r="E138" s="154"/>
      <c r="F138" s="154"/>
      <c r="G138" s="155">
        <f>+D138+E138-F138</f>
        <v>0</v>
      </c>
    </row>
  </sheetData>
  <sheetProtection formatCells="0" formatColumns="0" formatRows="0" insertRows="0" insertColumns="0" insertHyperlinks="0" deleteColumns="0" deleteRows="0" sort="0" autoFilter="0" pivotTables="0"/>
  <mergeCells count="4">
    <mergeCell ref="E3:F3"/>
    <mergeCell ref="C3:C4"/>
    <mergeCell ref="D3:D4"/>
    <mergeCell ref="G3:G4"/>
  </mergeCells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:G178"/>
  <sheetViews>
    <sheetView zoomScale="91" zoomScaleNormal="91" workbookViewId="0">
      <selection activeCell="J156" sqref="J156"/>
    </sheetView>
  </sheetViews>
  <sheetFormatPr defaultColWidth="9" defaultRowHeight="14.5" outlineLevelCol="6"/>
  <cols>
    <col min="3" max="3" width="56.1363636363636" customWidth="1"/>
    <col min="4" max="4" width="26.7090909090909" style="136" customWidth="1"/>
    <col min="5" max="6" width="18.7090909090909" style="136" customWidth="1"/>
    <col min="7" max="7" width="27" style="136" customWidth="1"/>
    <col min="8" max="8" width="9.13636363636364" customWidth="1"/>
  </cols>
  <sheetData>
    <row r="3" ht="15" customHeight="1" spans="3:7">
      <c r="C3" s="137" t="s">
        <v>2</v>
      </c>
      <c r="D3" s="138" t="s">
        <v>7</v>
      </c>
      <c r="E3" s="139" t="s">
        <v>5</v>
      </c>
      <c r="F3" s="140"/>
      <c r="G3" s="141" t="s">
        <v>8</v>
      </c>
    </row>
    <row r="4" spans="3:7">
      <c r="C4" s="142"/>
      <c r="D4" s="143"/>
      <c r="E4" s="144" t="s">
        <v>17</v>
      </c>
      <c r="F4" s="144" t="s">
        <v>18</v>
      </c>
      <c r="G4" s="145"/>
    </row>
    <row r="5" spans="3:7">
      <c r="C5" s="146"/>
      <c r="D5" s="147"/>
      <c r="E5" s="147"/>
      <c r="F5" s="147"/>
      <c r="G5" s="147"/>
    </row>
    <row r="6" spans="3:7">
      <c r="C6" s="148" t="s">
        <v>391</v>
      </c>
      <c r="D6" s="149">
        <f>+D7</f>
        <v>0</v>
      </c>
      <c r="E6" s="149">
        <f t="shared" ref="E6:G6" si="0">+E7</f>
        <v>0</v>
      </c>
      <c r="F6" s="149">
        <f t="shared" si="0"/>
        <v>0</v>
      </c>
      <c r="G6" s="149">
        <f t="shared" si="0"/>
        <v>0</v>
      </c>
    </row>
    <row r="7" spans="3:7">
      <c r="C7" s="150" t="s">
        <v>394</v>
      </c>
      <c r="D7" s="151">
        <f>+D8+D16+D122+D136</f>
        <v>0</v>
      </c>
      <c r="E7" s="151">
        <f t="shared" ref="E7:G7" si="1">+E8+E16+E122+E136</f>
        <v>0</v>
      </c>
      <c r="F7" s="151">
        <f t="shared" si="1"/>
        <v>0</v>
      </c>
      <c r="G7" s="151">
        <f t="shared" si="1"/>
        <v>0</v>
      </c>
    </row>
    <row r="8" spans="3:7">
      <c r="C8" s="152" t="s">
        <v>397</v>
      </c>
      <c r="D8" s="153">
        <f>SUM(D9:D15)</f>
        <v>0</v>
      </c>
      <c r="E8" s="153">
        <f>SUM(E9:E15)</f>
        <v>0</v>
      </c>
      <c r="F8" s="153">
        <f>SUM(F9:F15)</f>
        <v>0</v>
      </c>
      <c r="G8" s="153">
        <f>SUM(G9:G15)</f>
        <v>0</v>
      </c>
    </row>
    <row r="9" spans="3:7">
      <c r="C9" s="146" t="s">
        <v>400</v>
      </c>
      <c r="D9" s="154"/>
      <c r="E9" s="154"/>
      <c r="F9" s="154"/>
      <c r="G9" s="155">
        <f t="shared" ref="G9:G15" si="2">+D9+E9-F9</f>
        <v>0</v>
      </c>
    </row>
    <row r="10" spans="3:7">
      <c r="C10" s="146" t="s">
        <v>403</v>
      </c>
      <c r="D10" s="154"/>
      <c r="E10" s="154"/>
      <c r="F10" s="154"/>
      <c r="G10" s="155">
        <f t="shared" si="2"/>
        <v>0</v>
      </c>
    </row>
    <row r="11" spans="3:7">
      <c r="C11" s="146" t="s">
        <v>378</v>
      </c>
      <c r="D11" s="154"/>
      <c r="E11" s="154"/>
      <c r="F11" s="154"/>
      <c r="G11" s="155">
        <f t="shared" si="2"/>
        <v>0</v>
      </c>
    </row>
    <row r="12" spans="3:7">
      <c r="C12" s="146" t="s">
        <v>408</v>
      </c>
      <c r="D12" s="154"/>
      <c r="E12" s="154"/>
      <c r="F12" s="154"/>
      <c r="G12" s="155">
        <f t="shared" si="2"/>
        <v>0</v>
      </c>
    </row>
    <row r="13" spans="3:7">
      <c r="C13" s="146" t="s">
        <v>411</v>
      </c>
      <c r="D13" s="154"/>
      <c r="E13" s="154"/>
      <c r="F13" s="154"/>
      <c r="G13" s="155">
        <f t="shared" si="2"/>
        <v>0</v>
      </c>
    </row>
    <row r="14" spans="3:7">
      <c r="C14" s="146" t="s">
        <v>414</v>
      </c>
      <c r="D14" s="154"/>
      <c r="E14" s="154"/>
      <c r="F14" s="154"/>
      <c r="G14" s="155">
        <f t="shared" si="2"/>
        <v>0</v>
      </c>
    </row>
    <row r="15" spans="3:7">
      <c r="C15" s="146" t="s">
        <v>417</v>
      </c>
      <c r="D15" s="154"/>
      <c r="E15" s="154"/>
      <c r="F15" s="154"/>
      <c r="G15" s="155">
        <f t="shared" si="2"/>
        <v>0</v>
      </c>
    </row>
    <row r="16" spans="3:7">
      <c r="C16" s="152" t="s">
        <v>138</v>
      </c>
      <c r="D16" s="153">
        <f>+D17+D78+D92+D99+D108+D118+D120</f>
        <v>0</v>
      </c>
      <c r="E16" s="153">
        <f t="shared" ref="E16:G16" si="3">+E17+E78+E92+E99+E108+E118+E120</f>
        <v>0</v>
      </c>
      <c r="F16" s="153">
        <f t="shared" si="3"/>
        <v>0</v>
      </c>
      <c r="G16" s="153">
        <f t="shared" si="3"/>
        <v>0</v>
      </c>
    </row>
    <row r="17" spans="3:7">
      <c r="C17" s="156" t="s">
        <v>422</v>
      </c>
      <c r="D17" s="155">
        <f>+D18+D73+D76</f>
        <v>0</v>
      </c>
      <c r="E17" s="155">
        <f t="shared" ref="E17:G17" si="4">+E18+E73+E76</f>
        <v>0</v>
      </c>
      <c r="F17" s="155">
        <f t="shared" si="4"/>
        <v>0</v>
      </c>
      <c r="G17" s="155">
        <f t="shared" si="4"/>
        <v>0</v>
      </c>
    </row>
    <row r="18" spans="3:7">
      <c r="C18" s="157" t="s">
        <v>425</v>
      </c>
      <c r="D18" s="158">
        <f>SUM(D19:D72)</f>
        <v>0</v>
      </c>
      <c r="E18" s="158">
        <f t="shared" ref="E18:G18" si="5">SUM(E19:E72)</f>
        <v>0</v>
      </c>
      <c r="F18" s="158">
        <f t="shared" si="5"/>
        <v>0</v>
      </c>
      <c r="G18" s="158">
        <f t="shared" si="5"/>
        <v>0</v>
      </c>
    </row>
    <row r="19" spans="3:7">
      <c r="C19" s="146" t="s">
        <v>428</v>
      </c>
      <c r="D19" s="154"/>
      <c r="E19" s="154"/>
      <c r="F19" s="154"/>
      <c r="G19" s="159">
        <f t="shared" ref="G19:G72" si="6">+D19+E19-F19</f>
        <v>0</v>
      </c>
    </row>
    <row r="20" spans="3:7">
      <c r="C20" s="146" t="s">
        <v>431</v>
      </c>
      <c r="D20" s="154"/>
      <c r="E20" s="154"/>
      <c r="F20" s="154"/>
      <c r="G20" s="159">
        <f t="shared" si="6"/>
        <v>0</v>
      </c>
    </row>
    <row r="21" spans="3:7">
      <c r="C21" s="146" t="s">
        <v>434</v>
      </c>
      <c r="D21" s="154"/>
      <c r="E21" s="154"/>
      <c r="F21" s="154"/>
      <c r="G21" s="159">
        <f t="shared" si="6"/>
        <v>0</v>
      </c>
    </row>
    <row r="22" spans="3:7">
      <c r="C22" s="146" t="s">
        <v>446</v>
      </c>
      <c r="D22" s="154"/>
      <c r="E22" s="154"/>
      <c r="F22" s="154"/>
      <c r="G22" s="159">
        <f t="shared" si="6"/>
        <v>0</v>
      </c>
    </row>
    <row r="23" spans="3:7">
      <c r="C23" s="146" t="s">
        <v>449</v>
      </c>
      <c r="D23" s="154"/>
      <c r="E23" s="154"/>
      <c r="F23" s="154"/>
      <c r="G23" s="159">
        <f t="shared" si="6"/>
        <v>0</v>
      </c>
    </row>
    <row r="24" spans="3:7">
      <c r="C24" s="146" t="s">
        <v>452</v>
      </c>
      <c r="D24" s="154"/>
      <c r="E24" s="154"/>
      <c r="F24" s="154"/>
      <c r="G24" s="159">
        <f t="shared" si="6"/>
        <v>0</v>
      </c>
    </row>
    <row r="25" spans="3:7">
      <c r="C25" s="146" t="s">
        <v>455</v>
      </c>
      <c r="D25" s="154"/>
      <c r="E25" s="154"/>
      <c r="F25" s="154"/>
      <c r="G25" s="159">
        <f t="shared" si="6"/>
        <v>0</v>
      </c>
    </row>
    <row r="26" spans="3:7">
      <c r="C26" s="146" t="s">
        <v>458</v>
      </c>
      <c r="D26" s="154"/>
      <c r="E26" s="154"/>
      <c r="F26" s="154"/>
      <c r="G26" s="159">
        <f t="shared" si="6"/>
        <v>0</v>
      </c>
    </row>
    <row r="27" spans="3:7">
      <c r="C27" s="146" t="s">
        <v>467</v>
      </c>
      <c r="D27" s="154"/>
      <c r="E27" s="154"/>
      <c r="F27" s="154"/>
      <c r="G27" s="159">
        <f t="shared" si="6"/>
        <v>0</v>
      </c>
    </row>
    <row r="28" spans="3:7">
      <c r="C28" s="146" t="s">
        <v>470</v>
      </c>
      <c r="D28" s="154"/>
      <c r="E28" s="154"/>
      <c r="F28" s="154"/>
      <c r="G28" s="159">
        <f t="shared" si="6"/>
        <v>0</v>
      </c>
    </row>
    <row r="29" spans="3:7">
      <c r="C29" s="146" t="s">
        <v>479</v>
      </c>
      <c r="D29" s="154"/>
      <c r="E29" s="154"/>
      <c r="F29" s="154"/>
      <c r="G29" s="159">
        <f t="shared" si="6"/>
        <v>0</v>
      </c>
    </row>
    <row r="30" spans="3:7">
      <c r="C30" s="146" t="s">
        <v>488</v>
      </c>
      <c r="D30" s="154"/>
      <c r="E30" s="154"/>
      <c r="F30" s="154"/>
      <c r="G30" s="159">
        <f t="shared" si="6"/>
        <v>0</v>
      </c>
    </row>
    <row r="31" spans="3:7">
      <c r="C31" s="146" t="s">
        <v>491</v>
      </c>
      <c r="D31" s="154"/>
      <c r="E31" s="154"/>
      <c r="F31" s="154"/>
      <c r="G31" s="159">
        <f t="shared" si="6"/>
        <v>0</v>
      </c>
    </row>
    <row r="32" spans="3:7">
      <c r="C32" s="146" t="s">
        <v>494</v>
      </c>
      <c r="D32" s="154"/>
      <c r="E32" s="154"/>
      <c r="F32" s="154"/>
      <c r="G32" s="159">
        <f t="shared" si="6"/>
        <v>0</v>
      </c>
    </row>
    <row r="33" spans="3:7">
      <c r="C33" s="146" t="s">
        <v>497</v>
      </c>
      <c r="D33" s="154"/>
      <c r="E33" s="154"/>
      <c r="F33" s="154"/>
      <c r="G33" s="159">
        <f t="shared" si="6"/>
        <v>0</v>
      </c>
    </row>
    <row r="34" spans="3:7">
      <c r="C34" s="146" t="s">
        <v>500</v>
      </c>
      <c r="D34" s="154"/>
      <c r="E34" s="154"/>
      <c r="F34" s="154"/>
      <c r="G34" s="159">
        <f t="shared" si="6"/>
        <v>0</v>
      </c>
    </row>
    <row r="35" spans="3:7">
      <c r="C35" s="146" t="s">
        <v>506</v>
      </c>
      <c r="D35" s="154"/>
      <c r="E35" s="154"/>
      <c r="F35" s="154"/>
      <c r="G35" s="159">
        <f t="shared" si="6"/>
        <v>0</v>
      </c>
    </row>
    <row r="36" spans="3:7">
      <c r="C36" s="146" t="s">
        <v>509</v>
      </c>
      <c r="D36" s="154"/>
      <c r="E36" s="154"/>
      <c r="F36" s="154"/>
      <c r="G36" s="159">
        <f t="shared" si="6"/>
        <v>0</v>
      </c>
    </row>
    <row r="37" spans="3:7">
      <c r="C37" s="146" t="s">
        <v>512</v>
      </c>
      <c r="D37" s="154"/>
      <c r="E37" s="154"/>
      <c r="F37" s="154"/>
      <c r="G37" s="159">
        <f t="shared" si="6"/>
        <v>0</v>
      </c>
    </row>
    <row r="38" spans="3:7">
      <c r="C38" s="146" t="s">
        <v>515</v>
      </c>
      <c r="D38" s="154"/>
      <c r="E38" s="154"/>
      <c r="F38" s="154"/>
      <c r="G38" s="159">
        <f t="shared" si="6"/>
        <v>0</v>
      </c>
    </row>
    <row r="39" spans="3:7">
      <c r="C39" s="146" t="s">
        <v>518</v>
      </c>
      <c r="D39" s="154"/>
      <c r="E39" s="154"/>
      <c r="F39" s="154"/>
      <c r="G39" s="159">
        <f t="shared" si="6"/>
        <v>0</v>
      </c>
    </row>
    <row r="40" spans="3:7">
      <c r="C40" s="146" t="s">
        <v>521</v>
      </c>
      <c r="D40" s="154"/>
      <c r="E40" s="154"/>
      <c r="F40" s="154"/>
      <c r="G40" s="159">
        <f t="shared" si="6"/>
        <v>0</v>
      </c>
    </row>
    <row r="41" spans="3:7">
      <c r="C41" s="146" t="s">
        <v>524</v>
      </c>
      <c r="D41" s="154"/>
      <c r="E41" s="154"/>
      <c r="F41" s="154"/>
      <c r="G41" s="159">
        <f t="shared" si="6"/>
        <v>0</v>
      </c>
    </row>
    <row r="42" spans="3:7">
      <c r="C42" s="146" t="s">
        <v>527</v>
      </c>
      <c r="D42" s="154"/>
      <c r="E42" s="154"/>
      <c r="F42" s="154"/>
      <c r="G42" s="159">
        <f t="shared" si="6"/>
        <v>0</v>
      </c>
    </row>
    <row r="43" spans="3:7">
      <c r="C43" s="146" t="s">
        <v>530</v>
      </c>
      <c r="D43" s="154"/>
      <c r="E43" s="154"/>
      <c r="F43" s="154"/>
      <c r="G43" s="159">
        <f t="shared" si="6"/>
        <v>0</v>
      </c>
    </row>
    <row r="44" spans="3:7">
      <c r="C44" s="146" t="s">
        <v>533</v>
      </c>
      <c r="D44" s="154"/>
      <c r="E44" s="154"/>
      <c r="F44" s="154"/>
      <c r="G44" s="159">
        <f t="shared" si="6"/>
        <v>0</v>
      </c>
    </row>
    <row r="45" spans="3:7">
      <c r="C45" s="146" t="s">
        <v>536</v>
      </c>
      <c r="D45" s="154"/>
      <c r="E45" s="154"/>
      <c r="F45" s="154"/>
      <c r="G45" s="159">
        <f t="shared" si="6"/>
        <v>0</v>
      </c>
    </row>
    <row r="46" spans="3:7">
      <c r="C46" s="146" t="s">
        <v>539</v>
      </c>
      <c r="D46" s="154"/>
      <c r="E46" s="154"/>
      <c r="F46" s="154"/>
      <c r="G46" s="159">
        <f t="shared" si="6"/>
        <v>0</v>
      </c>
    </row>
    <row r="47" spans="3:7">
      <c r="C47" s="146" t="s">
        <v>542</v>
      </c>
      <c r="D47" s="154"/>
      <c r="E47" s="154"/>
      <c r="F47" s="154"/>
      <c r="G47" s="159">
        <f t="shared" si="6"/>
        <v>0</v>
      </c>
    </row>
    <row r="48" spans="3:7">
      <c r="C48" s="146" t="s">
        <v>545</v>
      </c>
      <c r="D48" s="154"/>
      <c r="E48" s="154"/>
      <c r="F48" s="154"/>
      <c r="G48" s="159">
        <f t="shared" si="6"/>
        <v>0</v>
      </c>
    </row>
    <row r="49" spans="3:7">
      <c r="C49" s="146" t="s">
        <v>548</v>
      </c>
      <c r="D49" s="154"/>
      <c r="E49" s="154"/>
      <c r="F49" s="154"/>
      <c r="G49" s="159">
        <f t="shared" si="6"/>
        <v>0</v>
      </c>
    </row>
    <row r="50" spans="3:7">
      <c r="C50" s="146" t="s">
        <v>551</v>
      </c>
      <c r="D50" s="154"/>
      <c r="E50" s="154"/>
      <c r="F50" s="154"/>
      <c r="G50" s="159">
        <f t="shared" si="6"/>
        <v>0</v>
      </c>
    </row>
    <row r="51" spans="3:7">
      <c r="C51" s="146" t="s">
        <v>554</v>
      </c>
      <c r="D51" s="154"/>
      <c r="E51" s="154"/>
      <c r="F51" s="154"/>
      <c r="G51" s="159">
        <f t="shared" si="6"/>
        <v>0</v>
      </c>
    </row>
    <row r="52" spans="3:7">
      <c r="C52" s="146" t="s">
        <v>566</v>
      </c>
      <c r="D52" s="154"/>
      <c r="E52" s="154"/>
      <c r="F52" s="154"/>
      <c r="G52" s="159">
        <f t="shared" si="6"/>
        <v>0</v>
      </c>
    </row>
    <row r="53" spans="3:7">
      <c r="C53" s="146" t="s">
        <v>569</v>
      </c>
      <c r="D53" s="154"/>
      <c r="E53" s="154"/>
      <c r="F53" s="154"/>
      <c r="G53" s="159">
        <f t="shared" si="6"/>
        <v>0</v>
      </c>
    </row>
    <row r="54" spans="3:7">
      <c r="C54" s="146" t="s">
        <v>572</v>
      </c>
      <c r="D54" s="154"/>
      <c r="E54" s="154"/>
      <c r="F54" s="154"/>
      <c r="G54" s="159">
        <f t="shared" si="6"/>
        <v>0</v>
      </c>
    </row>
    <row r="55" spans="3:7">
      <c r="C55" s="146" t="s">
        <v>575</v>
      </c>
      <c r="D55" s="154"/>
      <c r="E55" s="154"/>
      <c r="F55" s="154"/>
      <c r="G55" s="159">
        <f t="shared" si="6"/>
        <v>0</v>
      </c>
    </row>
    <row r="56" spans="3:7">
      <c r="C56" s="146" t="s">
        <v>578</v>
      </c>
      <c r="D56" s="154"/>
      <c r="E56" s="154"/>
      <c r="F56" s="154"/>
      <c r="G56" s="159">
        <f t="shared" si="6"/>
        <v>0</v>
      </c>
    </row>
    <row r="57" spans="3:7">
      <c r="C57" s="146" t="s">
        <v>581</v>
      </c>
      <c r="D57" s="154"/>
      <c r="E57" s="154"/>
      <c r="F57" s="154"/>
      <c r="G57" s="159">
        <f t="shared" si="6"/>
        <v>0</v>
      </c>
    </row>
    <row r="58" spans="3:7">
      <c r="C58" s="146" t="s">
        <v>584</v>
      </c>
      <c r="D58" s="154"/>
      <c r="E58" s="154"/>
      <c r="F58" s="154"/>
      <c r="G58" s="159">
        <f t="shared" si="6"/>
        <v>0</v>
      </c>
    </row>
    <row r="59" spans="3:7">
      <c r="C59" s="146" t="s">
        <v>587</v>
      </c>
      <c r="D59" s="154"/>
      <c r="E59" s="154"/>
      <c r="F59" s="154"/>
      <c r="G59" s="159">
        <f t="shared" si="6"/>
        <v>0</v>
      </c>
    </row>
    <row r="60" spans="3:7">
      <c r="C60" s="146" t="s">
        <v>590</v>
      </c>
      <c r="D60" s="154"/>
      <c r="E60" s="154"/>
      <c r="F60" s="154"/>
      <c r="G60" s="159">
        <f t="shared" si="6"/>
        <v>0</v>
      </c>
    </row>
    <row r="61" spans="3:7">
      <c r="C61" s="146" t="s">
        <v>593</v>
      </c>
      <c r="D61" s="154"/>
      <c r="E61" s="154"/>
      <c r="F61" s="154"/>
      <c r="G61" s="159">
        <f t="shared" si="6"/>
        <v>0</v>
      </c>
    </row>
    <row r="62" spans="3:7">
      <c r="C62" s="146" t="s">
        <v>596</v>
      </c>
      <c r="D62" s="154"/>
      <c r="E62" s="154"/>
      <c r="F62" s="154"/>
      <c r="G62" s="159">
        <f t="shared" si="6"/>
        <v>0</v>
      </c>
    </row>
    <row r="63" spans="3:7">
      <c r="C63" s="146" t="s">
        <v>599</v>
      </c>
      <c r="D63" s="154"/>
      <c r="E63" s="154"/>
      <c r="F63" s="154"/>
      <c r="G63" s="159">
        <f t="shared" si="6"/>
        <v>0</v>
      </c>
    </row>
    <row r="64" spans="3:7">
      <c r="C64" s="146" t="s">
        <v>602</v>
      </c>
      <c r="D64" s="154"/>
      <c r="E64" s="154"/>
      <c r="F64" s="154"/>
      <c r="G64" s="159">
        <f t="shared" si="6"/>
        <v>0</v>
      </c>
    </row>
    <row r="65" spans="3:7">
      <c r="C65" s="146" t="s">
        <v>605</v>
      </c>
      <c r="D65" s="154"/>
      <c r="E65" s="154"/>
      <c r="F65" s="154"/>
      <c r="G65" s="159">
        <f t="shared" si="6"/>
        <v>0</v>
      </c>
    </row>
    <row r="66" spans="3:7">
      <c r="C66" s="146" t="s">
        <v>608</v>
      </c>
      <c r="D66" s="154"/>
      <c r="E66" s="154"/>
      <c r="F66" s="154"/>
      <c r="G66" s="159">
        <f t="shared" si="6"/>
        <v>0</v>
      </c>
    </row>
    <row r="67" spans="3:7">
      <c r="C67" s="146" t="s">
        <v>611</v>
      </c>
      <c r="D67" s="154"/>
      <c r="E67" s="154"/>
      <c r="F67" s="154"/>
      <c r="G67" s="159">
        <f t="shared" si="6"/>
        <v>0</v>
      </c>
    </row>
    <row r="68" spans="3:7">
      <c r="C68" s="146" t="s">
        <v>626</v>
      </c>
      <c r="D68" s="154"/>
      <c r="E68" s="154"/>
      <c r="F68" s="154"/>
      <c r="G68" s="159">
        <f t="shared" si="6"/>
        <v>0</v>
      </c>
    </row>
    <row r="69" spans="3:7">
      <c r="C69" s="146" t="s">
        <v>629</v>
      </c>
      <c r="D69" s="154"/>
      <c r="E69" s="154"/>
      <c r="F69" s="154"/>
      <c r="G69" s="159">
        <f t="shared" si="6"/>
        <v>0</v>
      </c>
    </row>
    <row r="70" spans="3:7">
      <c r="C70" s="146" t="s">
        <v>632</v>
      </c>
      <c r="D70" s="154"/>
      <c r="E70" s="154"/>
      <c r="F70" s="154"/>
      <c r="G70" s="159">
        <f t="shared" si="6"/>
        <v>0</v>
      </c>
    </row>
    <row r="71" spans="3:7">
      <c r="C71" s="146" t="s">
        <v>635</v>
      </c>
      <c r="D71" s="154"/>
      <c r="E71" s="154"/>
      <c r="F71" s="154"/>
      <c r="G71" s="159">
        <f t="shared" si="6"/>
        <v>0</v>
      </c>
    </row>
    <row r="72" spans="3:7">
      <c r="C72" s="146" t="s">
        <v>638</v>
      </c>
      <c r="D72" s="154"/>
      <c r="E72" s="154"/>
      <c r="F72" s="154"/>
      <c r="G72" s="159">
        <f t="shared" si="6"/>
        <v>0</v>
      </c>
    </row>
    <row r="73" spans="3:7">
      <c r="C73" s="157" t="s">
        <v>647</v>
      </c>
      <c r="D73" s="158">
        <f>SUM(D74:D75)</f>
        <v>0</v>
      </c>
      <c r="E73" s="158">
        <f t="shared" ref="E73:G73" si="7">SUM(E74:E75)</f>
        <v>0</v>
      </c>
      <c r="F73" s="158">
        <f t="shared" si="7"/>
        <v>0</v>
      </c>
      <c r="G73" s="158">
        <f t="shared" si="7"/>
        <v>0</v>
      </c>
    </row>
    <row r="74" spans="3:7">
      <c r="C74" s="146" t="s">
        <v>659</v>
      </c>
      <c r="D74" s="154"/>
      <c r="E74" s="154"/>
      <c r="F74" s="154"/>
      <c r="G74" s="159">
        <f>+D74+E74-F74</f>
        <v>0</v>
      </c>
    </row>
    <row r="75" spans="3:7">
      <c r="C75" s="146" t="s">
        <v>683</v>
      </c>
      <c r="D75" s="154"/>
      <c r="E75" s="154"/>
      <c r="F75" s="154"/>
      <c r="G75" s="159">
        <f>+D75+E75-F75</f>
        <v>0</v>
      </c>
    </row>
    <row r="76" spans="3:7">
      <c r="C76" s="157" t="s">
        <v>689</v>
      </c>
      <c r="D76" s="158">
        <f>+D77</f>
        <v>0</v>
      </c>
      <c r="E76" s="158">
        <f t="shared" ref="E76:G76" si="8">+E77</f>
        <v>0</v>
      </c>
      <c r="F76" s="158">
        <f t="shared" si="8"/>
        <v>0</v>
      </c>
      <c r="G76" s="158">
        <f t="shared" si="8"/>
        <v>0</v>
      </c>
    </row>
    <row r="77" spans="3:7">
      <c r="C77" s="146" t="s">
        <v>694</v>
      </c>
      <c r="D77" s="154"/>
      <c r="E77" s="154"/>
      <c r="F77" s="154"/>
      <c r="G77" s="159">
        <f>D77+E77-F77</f>
        <v>0</v>
      </c>
    </row>
    <row r="78" spans="3:7">
      <c r="C78" s="156" t="s">
        <v>696</v>
      </c>
      <c r="D78" s="155">
        <f>SUM(D79:D91)</f>
        <v>0</v>
      </c>
      <c r="E78" s="155">
        <f t="shared" ref="E78:G78" si="9">SUM(E79:E91)</f>
        <v>0</v>
      </c>
      <c r="F78" s="155">
        <f t="shared" si="9"/>
        <v>0</v>
      </c>
      <c r="G78" s="155">
        <f t="shared" si="9"/>
        <v>0</v>
      </c>
    </row>
    <row r="79" spans="3:7">
      <c r="C79" s="146" t="s">
        <v>699</v>
      </c>
      <c r="D79" s="154"/>
      <c r="E79" s="154"/>
      <c r="F79" s="154"/>
      <c r="G79" s="158">
        <f t="shared" ref="G79:G91" si="10">+D79+E79-F79</f>
        <v>0</v>
      </c>
    </row>
    <row r="80" spans="3:7">
      <c r="C80" s="146" t="s">
        <v>701</v>
      </c>
      <c r="D80" s="154"/>
      <c r="E80" s="154"/>
      <c r="F80" s="154"/>
      <c r="G80" s="158">
        <f t="shared" si="10"/>
        <v>0</v>
      </c>
    </row>
    <row r="81" spans="3:7">
      <c r="C81" s="146" t="s">
        <v>703</v>
      </c>
      <c r="D81" s="154"/>
      <c r="E81" s="154"/>
      <c r="F81" s="154"/>
      <c r="G81" s="158">
        <f t="shared" si="10"/>
        <v>0</v>
      </c>
    </row>
    <row r="82" spans="3:7">
      <c r="C82" s="146" t="s">
        <v>706</v>
      </c>
      <c r="D82" s="154"/>
      <c r="E82" s="154"/>
      <c r="F82" s="154"/>
      <c r="G82" s="158">
        <f t="shared" si="10"/>
        <v>0</v>
      </c>
    </row>
    <row r="83" spans="3:7">
      <c r="C83" s="146" t="s">
        <v>709</v>
      </c>
      <c r="D83" s="154"/>
      <c r="E83" s="154"/>
      <c r="F83" s="154"/>
      <c r="G83" s="158">
        <f t="shared" si="10"/>
        <v>0</v>
      </c>
    </row>
    <row r="84" spans="3:7">
      <c r="C84" s="146" t="s">
        <v>712</v>
      </c>
      <c r="D84" s="154"/>
      <c r="E84" s="154"/>
      <c r="F84" s="154"/>
      <c r="G84" s="158">
        <f t="shared" si="10"/>
        <v>0</v>
      </c>
    </row>
    <row r="85" spans="3:7">
      <c r="C85" s="146" t="s">
        <v>715</v>
      </c>
      <c r="D85" s="154"/>
      <c r="E85" s="154"/>
      <c r="F85" s="154"/>
      <c r="G85" s="158">
        <f t="shared" si="10"/>
        <v>0</v>
      </c>
    </row>
    <row r="86" spans="3:7">
      <c r="C86" s="146" t="s">
        <v>718</v>
      </c>
      <c r="D86" s="154"/>
      <c r="E86" s="154"/>
      <c r="F86" s="154"/>
      <c r="G86" s="158">
        <f t="shared" si="10"/>
        <v>0</v>
      </c>
    </row>
    <row r="87" spans="3:7">
      <c r="C87" s="146" t="s">
        <v>721</v>
      </c>
      <c r="D87" s="154"/>
      <c r="E87" s="154"/>
      <c r="F87" s="154"/>
      <c r="G87" s="158">
        <f t="shared" si="10"/>
        <v>0</v>
      </c>
    </row>
    <row r="88" spans="3:7">
      <c r="C88" s="146" t="s">
        <v>724</v>
      </c>
      <c r="D88" s="154"/>
      <c r="E88" s="154"/>
      <c r="F88" s="154"/>
      <c r="G88" s="158">
        <f t="shared" si="10"/>
        <v>0</v>
      </c>
    </row>
    <row r="89" spans="3:7">
      <c r="C89" s="146" t="s">
        <v>727</v>
      </c>
      <c r="D89" s="154"/>
      <c r="E89" s="154"/>
      <c r="F89" s="154"/>
      <c r="G89" s="158">
        <f t="shared" si="10"/>
        <v>0</v>
      </c>
    </row>
    <row r="90" spans="3:7">
      <c r="C90" s="146" t="s">
        <v>730</v>
      </c>
      <c r="D90" s="154"/>
      <c r="E90" s="154"/>
      <c r="F90" s="154"/>
      <c r="G90" s="158">
        <f t="shared" si="10"/>
        <v>0</v>
      </c>
    </row>
    <row r="91" spans="3:7">
      <c r="C91" s="146" t="s">
        <v>733</v>
      </c>
      <c r="D91" s="154"/>
      <c r="E91" s="154"/>
      <c r="F91" s="154"/>
      <c r="G91" s="158">
        <f t="shared" si="10"/>
        <v>0</v>
      </c>
    </row>
    <row r="92" spans="3:7">
      <c r="C92" s="156" t="s">
        <v>735</v>
      </c>
      <c r="D92" s="155">
        <f>SUM(D93:D98)</f>
        <v>0</v>
      </c>
      <c r="E92" s="155">
        <f t="shared" ref="E92:G92" si="11">SUM(E93:E98)</f>
        <v>0</v>
      </c>
      <c r="F92" s="155">
        <f t="shared" si="11"/>
        <v>0</v>
      </c>
      <c r="G92" s="155">
        <f t="shared" si="11"/>
        <v>0</v>
      </c>
    </row>
    <row r="93" spans="3:7">
      <c r="C93" s="146" t="s">
        <v>738</v>
      </c>
      <c r="D93" s="154"/>
      <c r="E93" s="154"/>
      <c r="F93" s="154"/>
      <c r="G93" s="158">
        <f t="shared" ref="G93:G98" si="12">+D93+E93-F93</f>
        <v>0</v>
      </c>
    </row>
    <row r="94" spans="3:7">
      <c r="C94" s="146" t="s">
        <v>741</v>
      </c>
      <c r="D94" s="154"/>
      <c r="E94" s="154"/>
      <c r="F94" s="154"/>
      <c r="G94" s="158">
        <f t="shared" si="12"/>
        <v>0</v>
      </c>
    </row>
    <row r="95" spans="3:7">
      <c r="C95" s="146" t="s">
        <v>743</v>
      </c>
      <c r="D95" s="154"/>
      <c r="E95" s="154"/>
      <c r="F95" s="154"/>
      <c r="G95" s="158">
        <f t="shared" si="12"/>
        <v>0</v>
      </c>
    </row>
    <row r="96" spans="3:7">
      <c r="C96" s="146" t="s">
        <v>746</v>
      </c>
      <c r="D96" s="154"/>
      <c r="E96" s="154"/>
      <c r="F96" s="154"/>
      <c r="G96" s="158">
        <f t="shared" si="12"/>
        <v>0</v>
      </c>
    </row>
    <row r="97" spans="3:7">
      <c r="C97" s="146" t="s">
        <v>752</v>
      </c>
      <c r="D97" s="154"/>
      <c r="E97" s="154"/>
      <c r="F97" s="154"/>
      <c r="G97" s="158">
        <f t="shared" si="12"/>
        <v>0</v>
      </c>
    </row>
    <row r="98" spans="3:7">
      <c r="C98" s="146" t="s">
        <v>754</v>
      </c>
      <c r="D98" s="154"/>
      <c r="E98" s="154"/>
      <c r="F98" s="154"/>
      <c r="G98" s="158">
        <f t="shared" si="12"/>
        <v>0</v>
      </c>
    </row>
    <row r="99" spans="3:7">
      <c r="C99" s="156" t="s">
        <v>757</v>
      </c>
      <c r="D99" s="155">
        <f>+D100+D106</f>
        <v>0</v>
      </c>
      <c r="E99" s="155">
        <f t="shared" ref="E99:G99" si="13">+E100+E106</f>
        <v>0</v>
      </c>
      <c r="F99" s="155">
        <f t="shared" si="13"/>
        <v>0</v>
      </c>
      <c r="G99" s="155">
        <f t="shared" si="13"/>
        <v>0</v>
      </c>
    </row>
    <row r="100" spans="3:7">
      <c r="C100" s="157" t="s">
        <v>760</v>
      </c>
      <c r="D100" s="158">
        <f>SUM(D101:D105)</f>
        <v>0</v>
      </c>
      <c r="E100" s="158">
        <f t="shared" ref="E100:G100" si="14">SUM(E101:E105)</f>
        <v>0</v>
      </c>
      <c r="F100" s="158">
        <f t="shared" si="14"/>
        <v>0</v>
      </c>
      <c r="G100" s="158">
        <f t="shared" si="14"/>
        <v>0</v>
      </c>
    </row>
    <row r="101" spans="3:7">
      <c r="C101" s="146" t="s">
        <v>763</v>
      </c>
      <c r="D101" s="154"/>
      <c r="E101" s="154"/>
      <c r="F101" s="154"/>
      <c r="G101" s="159">
        <f>+D101+E101-F101</f>
        <v>0</v>
      </c>
    </row>
    <row r="102" spans="3:7">
      <c r="C102" s="146" t="s">
        <v>767</v>
      </c>
      <c r="D102" s="154"/>
      <c r="E102" s="154"/>
      <c r="F102" s="154"/>
      <c r="G102" s="159">
        <f>+D102+E102-F102</f>
        <v>0</v>
      </c>
    </row>
    <row r="103" spans="3:7">
      <c r="C103" s="146" t="s">
        <v>771</v>
      </c>
      <c r="D103" s="154"/>
      <c r="E103" s="154"/>
      <c r="F103" s="154"/>
      <c r="G103" s="159">
        <f>+D103+E103-F103</f>
        <v>0</v>
      </c>
    </row>
    <row r="104" spans="3:7">
      <c r="C104" s="146" t="s">
        <v>775</v>
      </c>
      <c r="D104" s="154"/>
      <c r="E104" s="154"/>
      <c r="F104" s="154"/>
      <c r="G104" s="159">
        <f>+D104+E104-F104</f>
        <v>0</v>
      </c>
    </row>
    <row r="105" spans="3:7">
      <c r="C105" s="146" t="s">
        <v>779</v>
      </c>
      <c r="D105" s="154"/>
      <c r="E105" s="154"/>
      <c r="F105" s="154"/>
      <c r="G105" s="159">
        <f>+D105+E105-F105</f>
        <v>0</v>
      </c>
    </row>
    <row r="106" spans="3:7">
      <c r="C106" s="157" t="s">
        <v>783</v>
      </c>
      <c r="D106" s="158">
        <f>+D107</f>
        <v>0</v>
      </c>
      <c r="E106" s="158">
        <f t="shared" ref="E106:G106" si="15">+E107</f>
        <v>0</v>
      </c>
      <c r="F106" s="158">
        <f t="shared" si="15"/>
        <v>0</v>
      </c>
      <c r="G106" s="158">
        <f t="shared" si="15"/>
        <v>0</v>
      </c>
    </row>
    <row r="107" spans="3:7">
      <c r="C107" s="160" t="s">
        <v>787</v>
      </c>
      <c r="D107" s="154"/>
      <c r="E107" s="154"/>
      <c r="F107" s="154"/>
      <c r="G107" s="159">
        <f>+D107+E107-F107</f>
        <v>0</v>
      </c>
    </row>
    <row r="108" spans="3:7">
      <c r="C108" s="156" t="s">
        <v>791</v>
      </c>
      <c r="D108" s="155">
        <f>+D109+D116</f>
        <v>0</v>
      </c>
      <c r="E108" s="155">
        <f t="shared" ref="E108:G108" si="16">+E109+E116</f>
        <v>0</v>
      </c>
      <c r="F108" s="155">
        <f t="shared" si="16"/>
        <v>0</v>
      </c>
      <c r="G108" s="155">
        <f t="shared" si="16"/>
        <v>0</v>
      </c>
    </row>
    <row r="109" spans="3:7">
      <c r="C109" s="157" t="s">
        <v>795</v>
      </c>
      <c r="D109" s="158">
        <f>SUM(D110:D115)</f>
        <v>0</v>
      </c>
      <c r="E109" s="158">
        <f t="shared" ref="E109:G109" si="17">SUM(E110:E115)</f>
        <v>0</v>
      </c>
      <c r="F109" s="158">
        <f t="shared" si="17"/>
        <v>0</v>
      </c>
      <c r="G109" s="158">
        <f t="shared" si="17"/>
        <v>0</v>
      </c>
    </row>
    <row r="110" spans="3:7">
      <c r="C110" s="146" t="s">
        <v>799</v>
      </c>
      <c r="D110" s="154"/>
      <c r="E110" s="154"/>
      <c r="F110" s="154"/>
      <c r="G110" s="159">
        <f t="shared" ref="G110:G115" si="18">+D110+E110-F110</f>
        <v>0</v>
      </c>
    </row>
    <row r="111" spans="3:7">
      <c r="C111" s="146" t="s">
        <v>803</v>
      </c>
      <c r="D111" s="154"/>
      <c r="E111" s="154"/>
      <c r="F111" s="154"/>
      <c r="G111" s="159">
        <f t="shared" si="18"/>
        <v>0</v>
      </c>
    </row>
    <row r="112" spans="3:7">
      <c r="C112" s="146" t="s">
        <v>809</v>
      </c>
      <c r="D112" s="154"/>
      <c r="E112" s="154"/>
      <c r="F112" s="154"/>
      <c r="G112" s="159">
        <f t="shared" si="18"/>
        <v>0</v>
      </c>
    </row>
    <row r="113" spans="3:7">
      <c r="C113" s="146" t="s">
        <v>813</v>
      </c>
      <c r="D113" s="154"/>
      <c r="E113" s="154"/>
      <c r="F113" s="154"/>
      <c r="G113" s="159">
        <f t="shared" si="18"/>
        <v>0</v>
      </c>
    </row>
    <row r="114" spans="3:7">
      <c r="C114" s="146" t="s">
        <v>817</v>
      </c>
      <c r="D114" s="154"/>
      <c r="E114" s="154"/>
      <c r="F114" s="154"/>
      <c r="G114" s="159">
        <f t="shared" si="18"/>
        <v>0</v>
      </c>
    </row>
    <row r="115" spans="3:7">
      <c r="C115" s="146" t="s">
        <v>821</v>
      </c>
      <c r="D115" s="154"/>
      <c r="E115" s="154"/>
      <c r="F115" s="154"/>
      <c r="G115" s="159">
        <f t="shared" si="18"/>
        <v>0</v>
      </c>
    </row>
    <row r="116" spans="3:7">
      <c r="C116" s="157" t="s">
        <v>825</v>
      </c>
      <c r="D116" s="158">
        <f>+D117</f>
        <v>0</v>
      </c>
      <c r="E116" s="158">
        <f t="shared" ref="E116:G116" si="19">+E117</f>
        <v>0</v>
      </c>
      <c r="F116" s="158">
        <f t="shared" si="19"/>
        <v>0</v>
      </c>
      <c r="G116" s="158">
        <f t="shared" si="19"/>
        <v>0</v>
      </c>
    </row>
    <row r="117" spans="3:7">
      <c r="C117" s="146" t="s">
        <v>829</v>
      </c>
      <c r="D117" s="154"/>
      <c r="E117" s="154"/>
      <c r="F117" s="154"/>
      <c r="G117" s="159">
        <f>+D117+E117-F117</f>
        <v>0</v>
      </c>
    </row>
    <row r="118" spans="3:7">
      <c r="C118" s="156" t="s">
        <v>832</v>
      </c>
      <c r="D118" s="155">
        <f>+D119</f>
        <v>0</v>
      </c>
      <c r="E118" s="155">
        <f t="shared" ref="E118:G118" si="20">+E119</f>
        <v>0</v>
      </c>
      <c r="F118" s="155">
        <f t="shared" si="20"/>
        <v>0</v>
      </c>
      <c r="G118" s="155">
        <f t="shared" si="20"/>
        <v>0</v>
      </c>
    </row>
    <row r="119" spans="3:7">
      <c r="C119" s="146" t="s">
        <v>832</v>
      </c>
      <c r="D119" s="161"/>
      <c r="E119" s="161"/>
      <c r="F119" s="161"/>
      <c r="G119" s="158">
        <f>+D119+E119-F119</f>
        <v>0</v>
      </c>
    </row>
    <row r="120" spans="3:7">
      <c r="C120" s="156" t="s">
        <v>839</v>
      </c>
      <c r="D120" s="155">
        <f>+D121</f>
        <v>0</v>
      </c>
      <c r="E120" s="155">
        <f t="shared" ref="E120:G120" si="21">+E121</f>
        <v>0</v>
      </c>
      <c r="F120" s="155">
        <f t="shared" si="21"/>
        <v>0</v>
      </c>
      <c r="G120" s="155">
        <f t="shared" si="21"/>
        <v>0</v>
      </c>
    </row>
    <row r="121" spans="3:7">
      <c r="C121" s="146" t="s">
        <v>839</v>
      </c>
      <c r="D121" s="161"/>
      <c r="E121" s="161"/>
      <c r="F121" s="161"/>
      <c r="G121" s="158">
        <f>+D121+E121-F121</f>
        <v>0</v>
      </c>
    </row>
    <row r="122" spans="3:7">
      <c r="C122" s="152" t="s">
        <v>846</v>
      </c>
      <c r="D122" s="153">
        <f>+D123+D125+D127+D132+D134</f>
        <v>0</v>
      </c>
      <c r="E122" s="153">
        <f t="shared" ref="E122:G122" si="22">+E123+E125+E127+E132+E134</f>
        <v>0</v>
      </c>
      <c r="F122" s="153">
        <f t="shared" si="22"/>
        <v>0</v>
      </c>
      <c r="G122" s="153">
        <f t="shared" si="22"/>
        <v>0</v>
      </c>
    </row>
    <row r="123" spans="3:7">
      <c r="C123" s="156" t="s">
        <v>850</v>
      </c>
      <c r="D123" s="155">
        <f>+D124</f>
        <v>0</v>
      </c>
      <c r="E123" s="155">
        <f t="shared" ref="E123:G123" si="23">+E124</f>
        <v>0</v>
      </c>
      <c r="F123" s="155">
        <f t="shared" si="23"/>
        <v>0</v>
      </c>
      <c r="G123" s="155">
        <f t="shared" si="23"/>
        <v>0</v>
      </c>
    </row>
    <row r="124" spans="3:7">
      <c r="C124" s="146" t="s">
        <v>854</v>
      </c>
      <c r="D124" s="154"/>
      <c r="E124" s="154"/>
      <c r="F124" s="154"/>
      <c r="G124" s="158">
        <f>+D124+E124-F124</f>
        <v>0</v>
      </c>
    </row>
    <row r="125" spans="3:7">
      <c r="C125" s="156" t="s">
        <v>858</v>
      </c>
      <c r="D125" s="155">
        <f>+D126</f>
        <v>0</v>
      </c>
      <c r="E125" s="155">
        <f>+E126</f>
        <v>0</v>
      </c>
      <c r="F125" s="155">
        <f>+F126</f>
        <v>0</v>
      </c>
      <c r="G125" s="155">
        <f>+G126</f>
        <v>0</v>
      </c>
    </row>
    <row r="126" spans="3:7">
      <c r="C126" s="146" t="s">
        <v>862</v>
      </c>
      <c r="D126" s="154"/>
      <c r="E126" s="154"/>
      <c r="F126" s="154"/>
      <c r="G126" s="158">
        <f>+D126+E126-F126</f>
        <v>0</v>
      </c>
    </row>
    <row r="127" spans="3:7">
      <c r="C127" s="156" t="s">
        <v>866</v>
      </c>
      <c r="D127" s="155">
        <f>SUM(D128:D131)</f>
        <v>0</v>
      </c>
      <c r="E127" s="155">
        <f t="shared" ref="E127:G127" si="24">SUM(E128:E131)</f>
        <v>0</v>
      </c>
      <c r="F127" s="155">
        <f t="shared" si="24"/>
        <v>0</v>
      </c>
      <c r="G127" s="155">
        <f t="shared" si="24"/>
        <v>0</v>
      </c>
    </row>
    <row r="128" spans="3:7">
      <c r="C128" s="146" t="s">
        <v>870</v>
      </c>
      <c r="D128" s="154"/>
      <c r="E128" s="154"/>
      <c r="F128" s="154"/>
      <c r="G128" s="158">
        <f>+D128+E128-F128</f>
        <v>0</v>
      </c>
    </row>
    <row r="129" spans="3:7">
      <c r="C129" s="146" t="s">
        <v>873</v>
      </c>
      <c r="D129" s="154"/>
      <c r="E129" s="154"/>
      <c r="F129" s="154"/>
      <c r="G129" s="158">
        <f>+D129+E129-F129</f>
        <v>0</v>
      </c>
    </row>
    <row r="130" spans="3:7">
      <c r="C130" s="146" t="s">
        <v>877</v>
      </c>
      <c r="D130" s="154"/>
      <c r="E130" s="154"/>
      <c r="F130" s="154"/>
      <c r="G130" s="158">
        <f>+D130+E130-F130</f>
        <v>0</v>
      </c>
    </row>
    <row r="131" spans="3:7">
      <c r="C131" s="146" t="s">
        <v>881</v>
      </c>
      <c r="D131" s="154"/>
      <c r="E131" s="154"/>
      <c r="F131" s="154"/>
      <c r="G131" s="158">
        <f>+D131+E131-F131</f>
        <v>0</v>
      </c>
    </row>
    <row r="132" spans="3:7">
      <c r="C132" s="156" t="s">
        <v>885</v>
      </c>
      <c r="D132" s="155">
        <f>+D133</f>
        <v>0</v>
      </c>
      <c r="E132" s="155">
        <f>+E133</f>
        <v>0</v>
      </c>
      <c r="F132" s="155">
        <f>+F133</f>
        <v>0</v>
      </c>
      <c r="G132" s="155">
        <f>+G133</f>
        <v>0</v>
      </c>
    </row>
    <row r="133" spans="3:7">
      <c r="C133" s="146" t="s">
        <v>885</v>
      </c>
      <c r="D133" s="161"/>
      <c r="E133" s="161"/>
      <c r="F133" s="161"/>
      <c r="G133" s="158">
        <f>+D133+E133-F133</f>
        <v>0</v>
      </c>
    </row>
    <row r="134" spans="3:7">
      <c r="C134" s="156" t="s">
        <v>892</v>
      </c>
      <c r="D134" s="155">
        <f>+D135</f>
        <v>0</v>
      </c>
      <c r="E134" s="155">
        <f>+E135</f>
        <v>0</v>
      </c>
      <c r="F134" s="155">
        <f>+F135</f>
        <v>0</v>
      </c>
      <c r="G134" s="155">
        <f>+G135</f>
        <v>0</v>
      </c>
    </row>
    <row r="135" spans="3:7">
      <c r="C135" s="146" t="s">
        <v>895</v>
      </c>
      <c r="D135" s="161"/>
      <c r="E135" s="161"/>
      <c r="F135" s="161"/>
      <c r="G135" s="158">
        <f>+D135+E135-F135</f>
        <v>0</v>
      </c>
    </row>
    <row r="136" spans="3:7">
      <c r="C136" s="152" t="s">
        <v>160</v>
      </c>
      <c r="D136" s="153">
        <f>SUM(D137:D138)</f>
        <v>0</v>
      </c>
      <c r="E136" s="153">
        <f t="shared" ref="E136:G136" si="25">SUM(E137:E138)</f>
        <v>0</v>
      </c>
      <c r="F136" s="153">
        <f t="shared" si="25"/>
        <v>0</v>
      </c>
      <c r="G136" s="153">
        <f t="shared" si="25"/>
        <v>0</v>
      </c>
    </row>
    <row r="137" spans="3:7">
      <c r="C137" s="146" t="s">
        <v>900</v>
      </c>
      <c r="D137" s="154"/>
      <c r="E137" s="154"/>
      <c r="F137" s="154"/>
      <c r="G137" s="155">
        <f>+D137+E137-F137</f>
        <v>0</v>
      </c>
    </row>
    <row r="138" spans="3:7">
      <c r="C138" s="146" t="s">
        <v>902</v>
      </c>
      <c r="D138" s="154"/>
      <c r="E138" s="154"/>
      <c r="F138" s="154"/>
      <c r="G138" s="155">
        <f>+D138+E138-F138</f>
        <v>0</v>
      </c>
    </row>
    <row r="140" spans="3:7">
      <c r="C140" s="162" t="s">
        <v>159</v>
      </c>
      <c r="D140" s="163">
        <f>+D141+D143+D160+D165+D171+D177</f>
        <v>0</v>
      </c>
      <c r="E140" s="163">
        <f t="shared" ref="E140:G140" si="26">+E141+E143+E160+E165+E171+E177</f>
        <v>0</v>
      </c>
      <c r="F140" s="163">
        <f t="shared" si="26"/>
        <v>0</v>
      </c>
      <c r="G140" s="163">
        <f t="shared" si="26"/>
        <v>0</v>
      </c>
    </row>
    <row r="141" spans="3:7">
      <c r="C141" s="164" t="s">
        <v>164</v>
      </c>
      <c r="D141" s="165">
        <f>D142</f>
        <v>0</v>
      </c>
      <c r="E141" s="165">
        <f t="shared" ref="E141:G141" si="27">E142</f>
        <v>0</v>
      </c>
      <c r="F141" s="165">
        <f t="shared" si="27"/>
        <v>0</v>
      </c>
      <c r="G141" s="165">
        <f t="shared" si="27"/>
        <v>0</v>
      </c>
    </row>
    <row r="142" spans="3:7">
      <c r="C142" s="166" t="s">
        <v>164</v>
      </c>
      <c r="D142" s="167"/>
      <c r="E142" s="167"/>
      <c r="F142" s="167"/>
      <c r="G142" s="167">
        <f>D142+E142-F142</f>
        <v>0</v>
      </c>
    </row>
    <row r="143" spans="3:7">
      <c r="C143" s="164" t="s">
        <v>170</v>
      </c>
      <c r="D143" s="165">
        <f>SUM(D144:D159)</f>
        <v>0</v>
      </c>
      <c r="E143" s="165">
        <f t="shared" ref="E143:G143" si="28">SUM(E144:E159)</f>
        <v>0</v>
      </c>
      <c r="F143" s="165">
        <f t="shared" si="28"/>
        <v>0</v>
      </c>
      <c r="G143" s="165">
        <f t="shared" si="28"/>
        <v>0</v>
      </c>
    </row>
    <row r="144" spans="3:7">
      <c r="C144" s="166" t="s">
        <v>765</v>
      </c>
      <c r="D144" s="167"/>
      <c r="E144" s="167"/>
      <c r="F144" s="167"/>
      <c r="G144" s="167">
        <f t="shared" ref="G144:G178" si="29">D144+E144-F144</f>
        <v>0</v>
      </c>
    </row>
    <row r="145" spans="3:7">
      <c r="C145" s="166" t="s">
        <v>769</v>
      </c>
      <c r="D145" s="167"/>
      <c r="E145" s="167"/>
      <c r="F145" s="167"/>
      <c r="G145" s="167">
        <f t="shared" si="29"/>
        <v>0</v>
      </c>
    </row>
    <row r="146" spans="3:7">
      <c r="C146" s="166" t="s">
        <v>773</v>
      </c>
      <c r="D146" s="167"/>
      <c r="E146" s="167"/>
      <c r="F146" s="167"/>
      <c r="G146" s="167">
        <f t="shared" si="29"/>
        <v>0</v>
      </c>
    </row>
    <row r="147" spans="3:7">
      <c r="C147" s="166" t="s">
        <v>777</v>
      </c>
      <c r="D147" s="167"/>
      <c r="E147" s="167"/>
      <c r="F147" s="167"/>
      <c r="G147" s="167">
        <f t="shared" si="29"/>
        <v>0</v>
      </c>
    </row>
    <row r="148" spans="3:7">
      <c r="C148" s="166" t="s">
        <v>781</v>
      </c>
      <c r="D148" s="167"/>
      <c r="E148" s="167"/>
      <c r="F148" s="167"/>
      <c r="G148" s="167">
        <f t="shared" si="29"/>
        <v>0</v>
      </c>
    </row>
    <row r="149" spans="3:7">
      <c r="C149" s="166" t="s">
        <v>785</v>
      </c>
      <c r="D149" s="167"/>
      <c r="E149" s="167"/>
      <c r="F149" s="167"/>
      <c r="G149" s="167">
        <f t="shared" si="29"/>
        <v>0</v>
      </c>
    </row>
    <row r="150" spans="3:7">
      <c r="C150" s="166" t="s">
        <v>789</v>
      </c>
      <c r="D150" s="167"/>
      <c r="E150" s="167"/>
      <c r="F150" s="167"/>
      <c r="G150" s="167">
        <f t="shared" si="29"/>
        <v>0</v>
      </c>
    </row>
    <row r="151" spans="3:7">
      <c r="C151" s="166" t="s">
        <v>793</v>
      </c>
      <c r="D151" s="167"/>
      <c r="E151" s="167"/>
      <c r="F151" s="167"/>
      <c r="G151" s="167">
        <f t="shared" si="29"/>
        <v>0</v>
      </c>
    </row>
    <row r="152" spans="3:7">
      <c r="C152" s="166" t="s">
        <v>797</v>
      </c>
      <c r="D152" s="167"/>
      <c r="E152" s="167"/>
      <c r="F152" s="167"/>
      <c r="G152" s="167">
        <f t="shared" si="29"/>
        <v>0</v>
      </c>
    </row>
    <row r="153" spans="3:7">
      <c r="C153" s="166" t="s">
        <v>801</v>
      </c>
      <c r="D153" s="167"/>
      <c r="E153" s="167"/>
      <c r="F153" s="167"/>
      <c r="G153" s="167">
        <f t="shared" si="29"/>
        <v>0</v>
      </c>
    </row>
    <row r="154" spans="3:7">
      <c r="C154" s="166" t="s">
        <v>807</v>
      </c>
      <c r="D154" s="167"/>
      <c r="E154" s="167"/>
      <c r="F154" s="167"/>
      <c r="G154" s="167">
        <f t="shared" si="29"/>
        <v>0</v>
      </c>
    </row>
    <row r="155" spans="3:7">
      <c r="C155" s="166" t="s">
        <v>811</v>
      </c>
      <c r="D155" s="167"/>
      <c r="E155" s="167"/>
      <c r="F155" s="167"/>
      <c r="G155" s="167">
        <f t="shared" si="29"/>
        <v>0</v>
      </c>
    </row>
    <row r="156" spans="3:7">
      <c r="C156" s="166" t="s">
        <v>815</v>
      </c>
      <c r="D156" s="167"/>
      <c r="E156" s="167"/>
      <c r="F156" s="167"/>
      <c r="G156" s="167">
        <f t="shared" si="29"/>
        <v>0</v>
      </c>
    </row>
    <row r="157" spans="3:7">
      <c r="C157" s="166" t="s">
        <v>819</v>
      </c>
      <c r="D157" s="167"/>
      <c r="E157" s="167"/>
      <c r="F157" s="167"/>
      <c r="G157" s="167">
        <f t="shared" si="29"/>
        <v>0</v>
      </c>
    </row>
    <row r="158" spans="3:7">
      <c r="C158" s="166" t="s">
        <v>823</v>
      </c>
      <c r="D158" s="167"/>
      <c r="E158" s="167"/>
      <c r="F158" s="167"/>
      <c r="G158" s="167">
        <f t="shared" si="29"/>
        <v>0</v>
      </c>
    </row>
    <row r="159" spans="3:7">
      <c r="C159" s="166" t="s">
        <v>827</v>
      </c>
      <c r="D159" s="167"/>
      <c r="E159" s="167"/>
      <c r="F159" s="167"/>
      <c r="G159" s="167">
        <f t="shared" si="29"/>
        <v>0</v>
      </c>
    </row>
    <row r="160" spans="3:7">
      <c r="C160" s="164" t="s">
        <v>175</v>
      </c>
      <c r="D160" s="165">
        <f>SUM(D161:D164)</f>
        <v>0</v>
      </c>
      <c r="E160" s="165">
        <f t="shared" ref="E160:G160" si="30">SUM(E161:E164)</f>
        <v>0</v>
      </c>
      <c r="F160" s="165">
        <f t="shared" si="30"/>
        <v>0</v>
      </c>
      <c r="G160" s="165">
        <f t="shared" si="30"/>
        <v>0</v>
      </c>
    </row>
    <row r="161" spans="3:7">
      <c r="C161" s="166" t="s">
        <v>834</v>
      </c>
      <c r="D161" s="167"/>
      <c r="E161" s="167"/>
      <c r="F161" s="167"/>
      <c r="G161" s="167">
        <f t="shared" si="29"/>
        <v>0</v>
      </c>
    </row>
    <row r="162" spans="3:7">
      <c r="C162" s="166" t="s">
        <v>837</v>
      </c>
      <c r="D162" s="167"/>
      <c r="E162" s="167"/>
      <c r="F162" s="167"/>
      <c r="G162" s="167">
        <f t="shared" si="29"/>
        <v>0</v>
      </c>
    </row>
    <row r="163" spans="3:7">
      <c r="C163" s="166" t="s">
        <v>841</v>
      </c>
      <c r="D163" s="167"/>
      <c r="E163" s="167"/>
      <c r="F163" s="167"/>
      <c r="G163" s="167">
        <f t="shared" si="29"/>
        <v>0</v>
      </c>
    </row>
    <row r="164" spans="3:7">
      <c r="C164" s="166" t="s">
        <v>844</v>
      </c>
      <c r="D164" s="167"/>
      <c r="E164" s="167"/>
      <c r="F164" s="167"/>
      <c r="G164" s="167">
        <f t="shared" si="29"/>
        <v>0</v>
      </c>
    </row>
    <row r="165" spans="3:7">
      <c r="C165" s="164" t="s">
        <v>848</v>
      </c>
      <c r="D165" s="165">
        <f>SUM(D166:D170)</f>
        <v>0</v>
      </c>
      <c r="E165" s="165">
        <f t="shared" ref="E165:G165" si="31">SUM(E166:E170)</f>
        <v>0</v>
      </c>
      <c r="F165" s="165">
        <f t="shared" si="31"/>
        <v>0</v>
      </c>
      <c r="G165" s="165">
        <f t="shared" si="31"/>
        <v>0</v>
      </c>
    </row>
    <row r="166" spans="3:7">
      <c r="C166" s="166" t="s">
        <v>852</v>
      </c>
      <c r="D166" s="167"/>
      <c r="E166" s="167"/>
      <c r="F166" s="167"/>
      <c r="G166" s="167">
        <f t="shared" si="29"/>
        <v>0</v>
      </c>
    </row>
    <row r="167" spans="3:7">
      <c r="C167" s="166" t="s">
        <v>856</v>
      </c>
      <c r="D167" s="167"/>
      <c r="E167" s="167"/>
      <c r="F167" s="167"/>
      <c r="G167" s="167">
        <f t="shared" si="29"/>
        <v>0</v>
      </c>
    </row>
    <row r="168" spans="3:7">
      <c r="C168" s="166" t="s">
        <v>860</v>
      </c>
      <c r="D168" s="167"/>
      <c r="E168" s="167"/>
      <c r="F168" s="167"/>
      <c r="G168" s="167">
        <f t="shared" si="29"/>
        <v>0</v>
      </c>
    </row>
    <row r="169" spans="3:7">
      <c r="C169" s="166" t="s">
        <v>864</v>
      </c>
      <c r="D169" s="167"/>
      <c r="E169" s="167"/>
      <c r="F169" s="167"/>
      <c r="G169" s="167">
        <f t="shared" si="29"/>
        <v>0</v>
      </c>
    </row>
    <row r="170" spans="3:7">
      <c r="C170" s="166" t="s">
        <v>868</v>
      </c>
      <c r="D170" s="167"/>
      <c r="E170" s="167"/>
      <c r="F170" s="167"/>
      <c r="G170" s="167">
        <f t="shared" si="29"/>
        <v>0</v>
      </c>
    </row>
    <row r="171" spans="3:7">
      <c r="C171" s="164" t="s">
        <v>185</v>
      </c>
      <c r="D171" s="165">
        <f>SUM(D172:D176)</f>
        <v>0</v>
      </c>
      <c r="E171" s="165">
        <f t="shared" ref="E171:G171" si="32">SUM(E172:E176)</f>
        <v>0</v>
      </c>
      <c r="F171" s="165">
        <f t="shared" si="32"/>
        <v>0</v>
      </c>
      <c r="G171" s="165">
        <f t="shared" si="32"/>
        <v>0</v>
      </c>
    </row>
    <row r="172" spans="3:7">
      <c r="C172" s="166" t="s">
        <v>875</v>
      </c>
      <c r="D172" s="167"/>
      <c r="E172" s="167"/>
      <c r="F172" s="167"/>
      <c r="G172" s="167">
        <f t="shared" si="29"/>
        <v>0</v>
      </c>
    </row>
    <row r="173" spans="3:7">
      <c r="C173" s="166" t="s">
        <v>879</v>
      </c>
      <c r="D173" s="167"/>
      <c r="E173" s="167"/>
      <c r="F173" s="167"/>
      <c r="G173" s="167">
        <f t="shared" si="29"/>
        <v>0</v>
      </c>
    </row>
    <row r="174" spans="3:7">
      <c r="C174" s="166" t="s">
        <v>883</v>
      </c>
      <c r="D174" s="167"/>
      <c r="E174" s="167"/>
      <c r="F174" s="167"/>
      <c r="G174" s="167">
        <f t="shared" si="29"/>
        <v>0</v>
      </c>
    </row>
    <row r="175" spans="3:7">
      <c r="C175" s="166" t="s">
        <v>887</v>
      </c>
      <c r="D175" s="167"/>
      <c r="E175" s="167"/>
      <c r="F175" s="167"/>
      <c r="G175" s="167">
        <f t="shared" si="29"/>
        <v>0</v>
      </c>
    </row>
    <row r="176" spans="3:7">
      <c r="C176" s="166" t="s">
        <v>890</v>
      </c>
      <c r="D176" s="167"/>
      <c r="E176" s="167"/>
      <c r="F176" s="167"/>
      <c r="G176" s="167">
        <f t="shared" si="29"/>
        <v>0</v>
      </c>
    </row>
    <row r="177" spans="3:7">
      <c r="C177" s="164" t="s">
        <v>190</v>
      </c>
      <c r="D177" s="165">
        <f>D178</f>
        <v>0</v>
      </c>
      <c r="E177" s="165">
        <f t="shared" ref="E177:G177" si="33">E178</f>
        <v>0</v>
      </c>
      <c r="F177" s="165">
        <f t="shared" si="33"/>
        <v>0</v>
      </c>
      <c r="G177" s="165">
        <f t="shared" si="33"/>
        <v>0</v>
      </c>
    </row>
    <row r="178" spans="3:7">
      <c r="C178" s="166" t="s">
        <v>897</v>
      </c>
      <c r="D178" s="167"/>
      <c r="E178" s="167"/>
      <c r="F178" s="167"/>
      <c r="G178" s="167">
        <f t="shared" si="29"/>
        <v>0</v>
      </c>
    </row>
  </sheetData>
  <sheetProtection formatCells="0" formatColumns="0" formatRows="0" insertRows="0" insertColumns="0" insertHyperlinks="0" deleteColumns="0" deleteRows="0" sort="0" autoFilter="0" pivotTables="0"/>
  <mergeCells count="4">
    <mergeCell ref="E3:F3"/>
    <mergeCell ref="C3:C4"/>
    <mergeCell ref="D3:D4"/>
    <mergeCell ref="G3:G4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0"/>
  <sheetViews>
    <sheetView workbookViewId="0">
      <selection activeCell="H20" sqref="H20"/>
    </sheetView>
  </sheetViews>
  <sheetFormatPr defaultColWidth="14.4272727272727" defaultRowHeight="15" customHeight="1"/>
  <cols>
    <col min="1" max="1" width="4.13636363636364" style="83" customWidth="1"/>
    <col min="2" max="2" width="43.2818181818182" style="83" customWidth="1"/>
    <col min="3" max="3" width="18.1363636363636" style="83" customWidth="1"/>
    <col min="4" max="4" width="25" style="83" customWidth="1"/>
    <col min="5" max="5" width="24.5727272727273" style="83" customWidth="1"/>
    <col min="6" max="9" width="18.1363636363636" style="83" customWidth="1"/>
    <col min="10" max="26" width="8.70909090909091" style="83" customWidth="1"/>
    <col min="27" max="16384" width="14.4272727272727" style="83"/>
  </cols>
  <sheetData>
    <row r="1" ht="14.25" customHeight="1" spans="1:1">
      <c r="A1" s="84" t="s">
        <v>1288</v>
      </c>
    </row>
    <row r="2" ht="14.25" customHeight="1" spans="1:1">
      <c r="A2" s="84" t="s">
        <v>1289</v>
      </c>
    </row>
    <row r="3" ht="14.25" customHeight="1" spans="1:1">
      <c r="A3" s="84" t="s">
        <v>1290</v>
      </c>
    </row>
    <row r="4" ht="14.25" customHeight="1"/>
    <row r="5" ht="14.25" customHeight="1" spans="1:9">
      <c r="A5" s="86" t="s">
        <v>1291</v>
      </c>
      <c r="B5" s="86" t="s">
        <v>967</v>
      </c>
      <c r="C5" s="86" t="s">
        <v>1292</v>
      </c>
      <c r="D5" s="117" t="s">
        <v>1293</v>
      </c>
      <c r="E5" s="105"/>
      <c r="F5" s="106" t="s">
        <v>1294</v>
      </c>
      <c r="G5" s="106" t="s">
        <v>1295</v>
      </c>
      <c r="H5" s="106" t="s">
        <v>1296</v>
      </c>
      <c r="I5" s="106" t="s">
        <v>1297</v>
      </c>
    </row>
    <row r="6" ht="14.25" customHeight="1" spans="1:9">
      <c r="A6" s="107"/>
      <c r="B6" s="107"/>
      <c r="C6" s="107"/>
      <c r="D6" s="109" t="s">
        <v>1298</v>
      </c>
      <c r="E6" s="109" t="s">
        <v>1299</v>
      </c>
      <c r="F6" s="107"/>
      <c r="G6" s="107"/>
      <c r="H6" s="107"/>
      <c r="I6" s="107"/>
    </row>
    <row r="7" ht="14.25" customHeight="1" spans="1:9">
      <c r="A7" s="109">
        <v>1</v>
      </c>
      <c r="B7" s="109">
        <v>2</v>
      </c>
      <c r="C7" s="109">
        <v>3</v>
      </c>
      <c r="D7" s="109">
        <v>4</v>
      </c>
      <c r="E7" s="109">
        <v>5</v>
      </c>
      <c r="F7" s="118" t="s">
        <v>1300</v>
      </c>
      <c r="G7" s="118">
        <v>7</v>
      </c>
      <c r="H7" s="118">
        <v>8</v>
      </c>
      <c r="I7" s="118" t="s">
        <v>1301</v>
      </c>
    </row>
    <row r="8" ht="14.25" customHeight="1" spans="1:9">
      <c r="A8" s="119">
        <v>1</v>
      </c>
      <c r="B8" s="119"/>
      <c r="C8" s="120"/>
      <c r="D8" s="120"/>
      <c r="E8" s="120"/>
      <c r="F8" s="120">
        <f t="shared" ref="F8:F12" si="0">+C8+D8-E8</f>
        <v>0</v>
      </c>
      <c r="G8" s="120"/>
      <c r="H8" s="120"/>
      <c r="I8" s="120">
        <f t="shared" ref="I8:I12" si="1">+F8+G8-H8</f>
        <v>0</v>
      </c>
    </row>
    <row r="9" ht="14.25" customHeight="1" spans="1:9">
      <c r="A9" s="119">
        <v>2</v>
      </c>
      <c r="B9" s="119"/>
      <c r="C9" s="120"/>
      <c r="D9" s="120"/>
      <c r="E9" s="120"/>
      <c r="F9" s="120">
        <f t="shared" si="0"/>
        <v>0</v>
      </c>
      <c r="G9" s="120"/>
      <c r="H9" s="120"/>
      <c r="I9" s="120">
        <f t="shared" si="1"/>
        <v>0</v>
      </c>
    </row>
    <row r="10" ht="14.25" customHeight="1" spans="1:9">
      <c r="A10" s="119">
        <v>3</v>
      </c>
      <c r="B10" s="119"/>
      <c r="C10" s="120"/>
      <c r="D10" s="120"/>
      <c r="E10" s="120"/>
      <c r="F10" s="120">
        <f t="shared" si="0"/>
        <v>0</v>
      </c>
      <c r="G10" s="120"/>
      <c r="H10" s="120"/>
      <c r="I10" s="120">
        <f t="shared" si="1"/>
        <v>0</v>
      </c>
    </row>
    <row r="11" ht="14.25" customHeight="1" spans="1:9">
      <c r="A11" s="119">
        <v>4</v>
      </c>
      <c r="B11" s="119"/>
      <c r="C11" s="120"/>
      <c r="D11" s="120"/>
      <c r="E11" s="120"/>
      <c r="F11" s="120">
        <f t="shared" si="0"/>
        <v>0</v>
      </c>
      <c r="G11" s="120"/>
      <c r="H11" s="120"/>
      <c r="I11" s="120">
        <f t="shared" si="1"/>
        <v>0</v>
      </c>
    </row>
    <row r="12" ht="14.25" customHeight="1" spans="1:9">
      <c r="A12" s="119">
        <v>5</v>
      </c>
      <c r="B12" s="119"/>
      <c r="C12" s="120"/>
      <c r="D12" s="120"/>
      <c r="E12" s="120"/>
      <c r="F12" s="120">
        <f t="shared" si="0"/>
        <v>0</v>
      </c>
      <c r="G12" s="120"/>
      <c r="H12" s="120"/>
      <c r="I12" s="120">
        <f t="shared" si="1"/>
        <v>0</v>
      </c>
    </row>
    <row r="13" ht="14.25" customHeight="1" spans="1:9">
      <c r="A13" s="121" t="s">
        <v>1287</v>
      </c>
      <c r="B13" s="105"/>
      <c r="C13" s="122">
        <f t="shared" ref="C13:I13" si="2">SUM(C8:C12)</f>
        <v>0</v>
      </c>
      <c r="D13" s="122">
        <f t="shared" si="2"/>
        <v>0</v>
      </c>
      <c r="E13" s="122">
        <f t="shared" si="2"/>
        <v>0</v>
      </c>
      <c r="F13" s="122">
        <f t="shared" si="2"/>
        <v>0</v>
      </c>
      <c r="G13" s="122">
        <f t="shared" si="2"/>
        <v>0</v>
      </c>
      <c r="H13" s="122">
        <f t="shared" si="2"/>
        <v>0</v>
      </c>
      <c r="I13" s="122">
        <f t="shared" si="2"/>
        <v>0</v>
      </c>
    </row>
    <row r="14" ht="14.25" customHeight="1"/>
    <row r="15" ht="14.25" customHeight="1"/>
    <row r="16" ht="14.25" customHeight="1" spans="1:9">
      <c r="A16" s="84" t="s">
        <v>1302</v>
      </c>
      <c r="H16" s="123"/>
      <c r="I16" s="123"/>
    </row>
    <row r="17" ht="14.25" customHeight="1" spans="1:9">
      <c r="A17" s="84" t="s">
        <v>1289</v>
      </c>
      <c r="H17" s="123"/>
      <c r="I17" s="123"/>
    </row>
    <row r="18" ht="14.25" customHeight="1" spans="1:9">
      <c r="A18" s="84" t="s">
        <v>1290</v>
      </c>
      <c r="H18" s="123"/>
      <c r="I18" s="134"/>
    </row>
    <row r="19" ht="14.25" customHeight="1" spans="1:7">
      <c r="A19" s="124"/>
      <c r="B19" s="124"/>
      <c r="C19" s="124"/>
      <c r="D19" s="124"/>
      <c r="E19" s="124"/>
      <c r="F19" s="124"/>
      <c r="G19" s="124"/>
    </row>
    <row r="20" ht="14.25" customHeight="1" spans="1:7">
      <c r="A20" s="125" t="s">
        <v>1291</v>
      </c>
      <c r="B20" s="125" t="s">
        <v>967</v>
      </c>
      <c r="C20" s="126" t="s">
        <v>1303</v>
      </c>
      <c r="D20" s="127"/>
      <c r="E20" s="127"/>
      <c r="F20" s="115"/>
      <c r="G20" s="125" t="s">
        <v>1287</v>
      </c>
    </row>
    <row r="21" ht="14.25" customHeight="1" spans="1:7">
      <c r="A21" s="107"/>
      <c r="B21" s="107"/>
      <c r="C21" s="118" t="s">
        <v>1304</v>
      </c>
      <c r="D21" s="118" t="s">
        <v>1305</v>
      </c>
      <c r="E21" s="118" t="s">
        <v>1306</v>
      </c>
      <c r="F21" s="118" t="s">
        <v>1307</v>
      </c>
      <c r="G21" s="107"/>
    </row>
    <row r="22" ht="14.25" customHeight="1" spans="1:7">
      <c r="A22" s="109">
        <v>1</v>
      </c>
      <c r="B22" s="109">
        <v>2</v>
      </c>
      <c r="C22" s="109">
        <v>3</v>
      </c>
      <c r="D22" s="109">
        <v>4</v>
      </c>
      <c r="E22" s="109">
        <v>5</v>
      </c>
      <c r="F22" s="109">
        <v>6</v>
      </c>
      <c r="G22" s="109" t="s">
        <v>1308</v>
      </c>
    </row>
    <row r="23" ht="14.25" customHeight="1" spans="1:7">
      <c r="A23" s="119" t="s">
        <v>1309</v>
      </c>
      <c r="B23" s="119" t="s">
        <v>1310</v>
      </c>
      <c r="C23" s="120"/>
      <c r="D23" s="120"/>
      <c r="E23" s="120"/>
      <c r="F23" s="120"/>
      <c r="G23" s="128"/>
    </row>
    <row r="24" ht="14.25" customHeight="1" spans="1:8">
      <c r="A24" s="119">
        <v>1</v>
      </c>
      <c r="B24" s="119" t="s">
        <v>1311</v>
      </c>
      <c r="C24" s="120">
        <f>+I8</f>
        <v>0</v>
      </c>
      <c r="D24" s="120"/>
      <c r="E24" s="120"/>
      <c r="F24" s="120"/>
      <c r="G24" s="128">
        <f t="shared" ref="G24:G28" si="3">SUM(C24:F24)</f>
        <v>0</v>
      </c>
      <c r="H24" s="129"/>
    </row>
    <row r="25" ht="14.25" customHeight="1" spans="1:8">
      <c r="A25" s="119">
        <v>2</v>
      </c>
      <c r="B25" s="119" t="s">
        <v>1312</v>
      </c>
      <c r="C25" s="120"/>
      <c r="D25" s="120">
        <f>+I9</f>
        <v>0</v>
      </c>
      <c r="E25" s="120"/>
      <c r="F25" s="120"/>
      <c r="G25" s="128">
        <f t="shared" si="3"/>
        <v>0</v>
      </c>
      <c r="H25" s="129"/>
    </row>
    <row r="26" ht="14.25" customHeight="1" spans="1:8">
      <c r="A26" s="119">
        <v>3</v>
      </c>
      <c r="B26" s="119" t="s">
        <v>1313</v>
      </c>
      <c r="C26" s="120"/>
      <c r="D26" s="120"/>
      <c r="E26" s="120">
        <f t="shared" ref="E26:E27" si="4">+I10</f>
        <v>0</v>
      </c>
      <c r="F26" s="120"/>
      <c r="G26" s="128">
        <f t="shared" si="3"/>
        <v>0</v>
      </c>
      <c r="H26" s="129"/>
    </row>
    <row r="27" ht="14.25" customHeight="1" spans="1:8">
      <c r="A27" s="119">
        <v>4</v>
      </c>
      <c r="B27" s="119" t="s">
        <v>1314</v>
      </c>
      <c r="C27" s="120"/>
      <c r="D27" s="120"/>
      <c r="E27" s="120">
        <f t="shared" si="4"/>
        <v>0</v>
      </c>
      <c r="F27" s="120"/>
      <c r="G27" s="128">
        <f t="shared" si="3"/>
        <v>0</v>
      </c>
      <c r="H27" s="129"/>
    </row>
    <row r="28" ht="14.25" customHeight="1" spans="1:8">
      <c r="A28" s="119">
        <v>5</v>
      </c>
      <c r="B28" s="119" t="s">
        <v>1315</v>
      </c>
      <c r="C28" s="120"/>
      <c r="D28" s="120">
        <f>+I12</f>
        <v>0</v>
      </c>
      <c r="E28" s="120"/>
      <c r="F28" s="120"/>
      <c r="G28" s="128">
        <f t="shared" si="3"/>
        <v>0</v>
      </c>
      <c r="H28" s="129"/>
    </row>
    <row r="29" ht="14.25" customHeight="1" spans="1:9">
      <c r="A29" s="130" t="s">
        <v>1316</v>
      </c>
      <c r="B29" s="105"/>
      <c r="C29" s="122">
        <f t="shared" ref="C29:G29" si="5">SUM(C24:C28)</f>
        <v>0</v>
      </c>
      <c r="D29" s="122">
        <f t="shared" si="5"/>
        <v>0</v>
      </c>
      <c r="E29" s="122">
        <f t="shared" si="5"/>
        <v>0</v>
      </c>
      <c r="F29" s="122">
        <f t="shared" si="5"/>
        <v>0</v>
      </c>
      <c r="G29" s="122">
        <f t="shared" si="5"/>
        <v>0</v>
      </c>
      <c r="I29" s="135"/>
    </row>
    <row r="30" ht="14.25" customHeight="1" spans="1:7">
      <c r="A30" s="119" t="s">
        <v>1317</v>
      </c>
      <c r="B30" s="119" t="s">
        <v>1318</v>
      </c>
      <c r="C30" s="131">
        <v>0.005</v>
      </c>
      <c r="D30" s="132">
        <v>0.1</v>
      </c>
      <c r="E30" s="132">
        <v>0.5</v>
      </c>
      <c r="F30" s="132">
        <v>1</v>
      </c>
      <c r="G30" s="133"/>
    </row>
    <row r="31" ht="14.25" customHeight="1" spans="1:7">
      <c r="A31" s="119"/>
      <c r="B31" s="119"/>
      <c r="C31" s="119"/>
      <c r="D31" s="119"/>
      <c r="E31" s="119"/>
      <c r="F31" s="119"/>
      <c r="G31" s="133"/>
    </row>
    <row r="32" ht="14.25" customHeight="1" spans="1:7">
      <c r="A32" s="119" t="s">
        <v>1319</v>
      </c>
      <c r="B32" s="119" t="s">
        <v>1320</v>
      </c>
      <c r="C32" s="120">
        <f t="shared" ref="C32:F32" si="6">+C29*C30</f>
        <v>0</v>
      </c>
      <c r="D32" s="120">
        <f t="shared" si="6"/>
        <v>0</v>
      </c>
      <c r="E32" s="120">
        <f t="shared" si="6"/>
        <v>0</v>
      </c>
      <c r="F32" s="120">
        <f t="shared" si="6"/>
        <v>0</v>
      </c>
      <c r="G32" s="128">
        <f>SUM(C32:F32)</f>
        <v>0</v>
      </c>
    </row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0">
    <mergeCell ref="A1:I1"/>
    <mergeCell ref="A2:I2"/>
    <mergeCell ref="A3:I3"/>
    <mergeCell ref="D5:E5"/>
    <mergeCell ref="A13:B13"/>
    <mergeCell ref="A16:G16"/>
    <mergeCell ref="A17:G17"/>
    <mergeCell ref="A18:G18"/>
    <mergeCell ref="C20:F20"/>
    <mergeCell ref="A29:B29"/>
    <mergeCell ref="A5:A6"/>
    <mergeCell ref="A20:A21"/>
    <mergeCell ref="B5:B6"/>
    <mergeCell ref="B20:B21"/>
    <mergeCell ref="C5:C6"/>
    <mergeCell ref="F5:F6"/>
    <mergeCell ref="G5:G6"/>
    <mergeCell ref="G20:G21"/>
    <mergeCell ref="H5:H6"/>
    <mergeCell ref="I5:I6"/>
  </mergeCells>
  <pageMargins left="0.7" right="0.7" top="0.75" bottom="0.75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09"/>
  <sheetViews>
    <sheetView workbookViewId="0">
      <selection activeCell="F28" sqref="F28"/>
    </sheetView>
  </sheetViews>
  <sheetFormatPr defaultColWidth="14.4272727272727" defaultRowHeight="15" customHeight="1"/>
  <cols>
    <col min="1" max="1" width="4.13636363636364" style="83" customWidth="1"/>
    <col min="2" max="2" width="40.8545454545455" style="83" customWidth="1"/>
    <col min="3" max="3" width="26.2818181818182" style="83" customWidth="1"/>
    <col min="4" max="4" width="25.8545454545455" style="83" customWidth="1"/>
    <col min="5" max="5" width="19.2818181818182" style="83" customWidth="1"/>
    <col min="6" max="6" width="17.2818181818182" style="83" customWidth="1"/>
    <col min="7" max="8" width="16.1363636363636" style="83" customWidth="1"/>
    <col min="9" max="9" width="15.2818181818182" style="83" customWidth="1"/>
    <col min="10" max="26" width="8.70909090909091" style="83" customWidth="1"/>
    <col min="27" max="16384" width="14.4272727272727" style="83"/>
  </cols>
  <sheetData>
    <row r="1" ht="14.25" customHeight="1" spans="2:2">
      <c r="B1" s="84" t="s">
        <v>1321</v>
      </c>
    </row>
    <row r="2" ht="14.25" customHeight="1" spans="2:2">
      <c r="B2" s="84" t="s">
        <v>1289</v>
      </c>
    </row>
    <row r="3" ht="14.25" customHeight="1" spans="2:2">
      <c r="B3" s="84" t="s">
        <v>1290</v>
      </c>
    </row>
    <row r="4" ht="14.25" customHeight="1" spans="2:8">
      <c r="B4" s="85"/>
      <c r="C4" s="85"/>
      <c r="D4" s="85"/>
      <c r="E4" s="85"/>
      <c r="F4" s="85"/>
      <c r="G4" s="85"/>
      <c r="H4" s="85"/>
    </row>
    <row r="5" ht="14.25" customHeight="1" spans="1:9">
      <c r="A5" s="86" t="s">
        <v>1291</v>
      </c>
      <c r="B5" s="87" t="s">
        <v>967</v>
      </c>
      <c r="C5" s="87" t="s">
        <v>1322</v>
      </c>
      <c r="D5" s="87" t="s">
        <v>1323</v>
      </c>
      <c r="E5" s="87" t="s">
        <v>1324</v>
      </c>
      <c r="F5" s="87">
        <v>2024</v>
      </c>
      <c r="G5" s="87">
        <v>2025</v>
      </c>
      <c r="H5" s="87">
        <v>2026</v>
      </c>
      <c r="I5" s="87">
        <v>2027</v>
      </c>
    </row>
    <row r="6" ht="14.25" customHeight="1" spans="1:9">
      <c r="A6" s="88">
        <v>1</v>
      </c>
      <c r="B6" s="89" t="s">
        <v>1325</v>
      </c>
      <c r="C6" s="90">
        <v>45350</v>
      </c>
      <c r="D6" s="91">
        <v>4</v>
      </c>
      <c r="E6" s="92">
        <v>100000000</v>
      </c>
      <c r="F6" s="93">
        <f>D17</f>
        <v>27777777.7777778</v>
      </c>
      <c r="G6" s="93">
        <f>D18</f>
        <v>33333333.3333333</v>
      </c>
      <c r="H6" s="93">
        <f>D19</f>
        <v>33333333.3333333</v>
      </c>
      <c r="I6" s="93">
        <f>D20</f>
        <v>5555555.55555556</v>
      </c>
    </row>
    <row r="7" ht="14.25" customHeight="1" spans="1:9">
      <c r="A7" s="88">
        <v>2</v>
      </c>
      <c r="B7" s="89"/>
      <c r="C7" s="89"/>
      <c r="D7" s="89"/>
      <c r="E7" s="92"/>
      <c r="F7" s="93"/>
      <c r="G7" s="93"/>
      <c r="H7" s="93"/>
      <c r="I7" s="93"/>
    </row>
    <row r="8" ht="14.25" customHeight="1" spans="1:9">
      <c r="A8" s="88">
        <v>3</v>
      </c>
      <c r="B8" s="89"/>
      <c r="C8" s="89"/>
      <c r="D8" s="89"/>
      <c r="E8" s="92"/>
      <c r="F8" s="93"/>
      <c r="G8" s="93"/>
      <c r="H8" s="93"/>
      <c r="I8" s="93"/>
    </row>
    <row r="9" ht="14.25" customHeight="1" spans="1:9">
      <c r="A9" s="88">
        <v>4</v>
      </c>
      <c r="B9" s="89"/>
      <c r="C9" s="89"/>
      <c r="D9" s="89"/>
      <c r="E9" s="92"/>
      <c r="F9" s="93"/>
      <c r="G9" s="93"/>
      <c r="H9" s="93"/>
      <c r="I9" s="93"/>
    </row>
    <row r="10" ht="14.25" customHeight="1" spans="1:9">
      <c r="A10" s="88">
        <v>5</v>
      </c>
      <c r="B10" s="89"/>
      <c r="C10" s="89"/>
      <c r="D10" s="89"/>
      <c r="E10" s="92"/>
      <c r="F10" s="93"/>
      <c r="G10" s="93"/>
      <c r="H10" s="93"/>
      <c r="I10" s="93"/>
    </row>
    <row r="11" ht="14.25" customHeight="1" spans="1:9">
      <c r="A11" s="94" t="s">
        <v>1287</v>
      </c>
      <c r="B11" s="95"/>
      <c r="C11" s="95"/>
      <c r="D11" s="95"/>
      <c r="E11" s="96"/>
      <c r="F11" s="97">
        <f>E6-F6</f>
        <v>72222222.2222222</v>
      </c>
      <c r="G11" s="98">
        <f>E6-F6-G6</f>
        <v>38888888.8888889</v>
      </c>
      <c r="H11" s="98">
        <f>E6-F6-G6-H6</f>
        <v>5555555.55555556</v>
      </c>
      <c r="I11" s="98">
        <f>E6-F6-G6-H6-I6</f>
        <v>7.45058059692383e-9</v>
      </c>
    </row>
    <row r="12" ht="14.25" customHeight="1" spans="2:8">
      <c r="B12" s="85"/>
      <c r="C12" s="85"/>
      <c r="D12" s="85"/>
      <c r="E12" s="85"/>
      <c r="F12" s="85"/>
      <c r="G12" s="85"/>
      <c r="H12" s="85"/>
    </row>
    <row r="13" ht="14.25" customHeight="1" spans="2:8">
      <c r="B13" s="85"/>
      <c r="C13" s="85"/>
      <c r="D13" s="85"/>
      <c r="E13" s="85"/>
      <c r="F13" s="85"/>
      <c r="G13" s="85"/>
      <c r="H13" s="85"/>
    </row>
    <row r="14" ht="14.25" customHeight="1" spans="2:8">
      <c r="B14" s="85" t="s">
        <v>1324</v>
      </c>
      <c r="C14" s="99">
        <v>100000000</v>
      </c>
      <c r="D14" s="85"/>
      <c r="E14" s="85"/>
      <c r="F14" s="85"/>
      <c r="G14" s="85"/>
      <c r="H14" s="85"/>
    </row>
    <row r="15" ht="14.25" customHeight="1" spans="2:8">
      <c r="B15" s="85" t="s">
        <v>1326</v>
      </c>
      <c r="C15" s="99">
        <f>+C14/3</f>
        <v>33333333.3333333</v>
      </c>
      <c r="D15" s="85"/>
      <c r="E15" s="85"/>
      <c r="F15" s="85"/>
      <c r="G15" s="85"/>
      <c r="H15" s="85"/>
    </row>
    <row r="16" ht="14.25" customHeight="1" spans="2:8">
      <c r="B16" s="85" t="s">
        <v>1327</v>
      </c>
      <c r="C16" s="100">
        <f>+C14/36</f>
        <v>2777777.77777778</v>
      </c>
      <c r="D16" s="85"/>
      <c r="E16" s="85"/>
      <c r="F16" s="85"/>
      <c r="G16" s="85"/>
      <c r="H16" s="85"/>
    </row>
    <row r="17" ht="14.25" customHeight="1" spans="2:8">
      <c r="B17" s="85" t="s">
        <v>1328</v>
      </c>
      <c r="C17" s="85" t="s">
        <v>1329</v>
      </c>
      <c r="D17" s="100">
        <f>+C16*10</f>
        <v>27777777.7777778</v>
      </c>
      <c r="E17" s="85"/>
      <c r="F17" s="85"/>
      <c r="G17" s="85"/>
      <c r="H17" s="85"/>
    </row>
    <row r="18" ht="14.25" customHeight="1" spans="2:8">
      <c r="B18" s="85" t="s">
        <v>1330</v>
      </c>
      <c r="C18" s="85" t="s">
        <v>1331</v>
      </c>
      <c r="D18" s="100">
        <f>+C15</f>
        <v>33333333.3333333</v>
      </c>
      <c r="E18" s="85"/>
      <c r="F18" s="85"/>
      <c r="G18" s="85"/>
      <c r="H18" s="85"/>
    </row>
    <row r="19" ht="14.25" customHeight="1" spans="2:8">
      <c r="B19" s="85" t="s">
        <v>1332</v>
      </c>
      <c r="C19" s="85" t="s">
        <v>1331</v>
      </c>
      <c r="D19" s="100">
        <f>+C15</f>
        <v>33333333.3333333</v>
      </c>
      <c r="E19" s="85"/>
      <c r="F19" s="85"/>
      <c r="G19" s="85"/>
      <c r="H19" s="85"/>
    </row>
    <row r="20" ht="14.25" customHeight="1" spans="2:8">
      <c r="B20" s="85" t="s">
        <v>1333</v>
      </c>
      <c r="C20" s="85" t="s">
        <v>1334</v>
      </c>
      <c r="D20" s="101">
        <f>+C16*2</f>
        <v>5555555.55555556</v>
      </c>
      <c r="E20" s="102"/>
      <c r="F20" s="85"/>
      <c r="G20" s="85"/>
      <c r="H20" s="85"/>
    </row>
    <row r="21" ht="14.25" customHeight="1" spans="2:8">
      <c r="B21" s="85"/>
      <c r="C21" s="85"/>
      <c r="D21" s="103">
        <f>SUM(D17:D20)</f>
        <v>100000000</v>
      </c>
      <c r="E21" s="85"/>
      <c r="F21" s="85"/>
      <c r="G21" s="85"/>
      <c r="H21" s="85"/>
    </row>
    <row r="22" ht="14.25" customHeight="1" spans="2:8">
      <c r="B22" s="85"/>
      <c r="C22" s="85"/>
      <c r="D22" s="85"/>
      <c r="E22" s="85"/>
      <c r="F22" s="85"/>
      <c r="G22" s="85"/>
      <c r="H22" s="85"/>
    </row>
    <row r="23" ht="14.25" customHeight="1" spans="2:8">
      <c r="B23" s="85"/>
      <c r="C23" s="85"/>
      <c r="D23" s="85"/>
      <c r="E23" s="85"/>
      <c r="F23" s="85"/>
      <c r="G23" s="85"/>
      <c r="H23" s="85"/>
    </row>
    <row r="24" ht="14.25" customHeight="1" spans="1:12">
      <c r="A24" s="86" t="s">
        <v>1176</v>
      </c>
      <c r="B24" s="86" t="s">
        <v>967</v>
      </c>
      <c r="C24" s="86" t="s">
        <v>1292</v>
      </c>
      <c r="D24" s="104" t="s">
        <v>1293</v>
      </c>
      <c r="E24" s="105"/>
      <c r="F24" s="106" t="s">
        <v>1335</v>
      </c>
      <c r="G24" s="104" t="s">
        <v>1336</v>
      </c>
      <c r="H24" s="105"/>
      <c r="I24" s="108" t="s">
        <v>1297</v>
      </c>
      <c r="J24" s="85"/>
      <c r="K24" s="85"/>
      <c r="L24" s="85"/>
    </row>
    <row r="25" ht="14.25" customHeight="1" spans="1:12">
      <c r="A25" s="107"/>
      <c r="B25" s="107"/>
      <c r="C25" s="107"/>
      <c r="D25" s="108" t="s">
        <v>1298</v>
      </c>
      <c r="E25" s="108" t="s">
        <v>1299</v>
      </c>
      <c r="F25" s="107"/>
      <c r="G25" s="108" t="s">
        <v>1337</v>
      </c>
      <c r="H25" s="108" t="s">
        <v>1299</v>
      </c>
      <c r="I25" s="108"/>
      <c r="J25" s="85"/>
      <c r="K25" s="85"/>
      <c r="L25" s="85"/>
    </row>
    <row r="26" ht="14.25" customHeight="1" spans="1:12">
      <c r="A26" s="109">
        <v>1</v>
      </c>
      <c r="B26" s="109">
        <v>2</v>
      </c>
      <c r="C26" s="108">
        <v>3</v>
      </c>
      <c r="D26" s="108">
        <v>4</v>
      </c>
      <c r="E26" s="108">
        <v>5</v>
      </c>
      <c r="F26" s="108" t="s">
        <v>1300</v>
      </c>
      <c r="G26" s="108">
        <v>7</v>
      </c>
      <c r="H26" s="108">
        <v>8</v>
      </c>
      <c r="I26" s="108" t="s">
        <v>1338</v>
      </c>
      <c r="J26" s="85"/>
      <c r="K26" s="85"/>
      <c r="L26" s="85"/>
    </row>
    <row r="27" ht="14.25" customHeight="1" spans="1:12">
      <c r="A27" s="110">
        <v>1</v>
      </c>
      <c r="B27" s="89" t="s">
        <v>1325</v>
      </c>
      <c r="C27" s="111">
        <v>0</v>
      </c>
      <c r="D27" s="111">
        <v>0</v>
      </c>
      <c r="E27" s="111">
        <v>0</v>
      </c>
      <c r="F27" s="111">
        <f>+C27+D27-E27</f>
        <v>0</v>
      </c>
      <c r="G27" s="111">
        <f>+D18+D19+D20</f>
        <v>72222222.2222222</v>
      </c>
      <c r="H27" s="111"/>
      <c r="I27" s="111">
        <f>+F27+G27-H27</f>
        <v>72222222.2222222</v>
      </c>
      <c r="J27" s="85"/>
      <c r="K27" s="85"/>
      <c r="L27" s="85"/>
    </row>
    <row r="28" ht="14.25" customHeight="1" spans="1:12">
      <c r="A28" s="88">
        <v>2</v>
      </c>
      <c r="B28" s="112"/>
      <c r="C28" s="113"/>
      <c r="D28" s="113"/>
      <c r="E28" s="113"/>
      <c r="F28" s="113"/>
      <c r="G28" s="113"/>
      <c r="H28" s="113"/>
      <c r="I28" s="113"/>
      <c r="J28" s="85"/>
      <c r="K28" s="85"/>
      <c r="L28" s="85"/>
    </row>
    <row r="29" ht="14.25" customHeight="1" spans="1:12">
      <c r="A29" s="110">
        <v>3</v>
      </c>
      <c r="B29" s="112"/>
      <c r="C29" s="113"/>
      <c r="D29" s="113"/>
      <c r="E29" s="113"/>
      <c r="F29" s="113"/>
      <c r="G29" s="113"/>
      <c r="H29" s="113"/>
      <c r="I29" s="113"/>
      <c r="J29" s="85"/>
      <c r="K29" s="85"/>
      <c r="L29" s="85"/>
    </row>
    <row r="30" ht="14.25" customHeight="1" spans="1:12">
      <c r="A30" s="88">
        <v>4</v>
      </c>
      <c r="B30" s="112"/>
      <c r="C30" s="113"/>
      <c r="D30" s="113"/>
      <c r="E30" s="113"/>
      <c r="F30" s="113"/>
      <c r="G30" s="113"/>
      <c r="H30" s="113"/>
      <c r="I30" s="113"/>
      <c r="J30" s="85"/>
      <c r="K30" s="85"/>
      <c r="L30" s="85"/>
    </row>
    <row r="31" ht="14.25" customHeight="1" spans="1:12">
      <c r="A31" s="110">
        <v>5</v>
      </c>
      <c r="B31" s="112"/>
      <c r="C31" s="113"/>
      <c r="D31" s="113"/>
      <c r="E31" s="113"/>
      <c r="F31" s="113"/>
      <c r="G31" s="113"/>
      <c r="H31" s="113"/>
      <c r="I31" s="113"/>
      <c r="J31" s="85"/>
      <c r="K31" s="85"/>
      <c r="L31" s="85"/>
    </row>
    <row r="32" ht="14.25" customHeight="1" spans="1:12">
      <c r="A32" s="88"/>
      <c r="B32" s="112"/>
      <c r="C32" s="113"/>
      <c r="D32" s="113"/>
      <c r="E32" s="113"/>
      <c r="F32" s="113"/>
      <c r="G32" s="113"/>
      <c r="H32" s="113"/>
      <c r="I32" s="113"/>
      <c r="J32" s="85"/>
      <c r="K32" s="85"/>
      <c r="L32" s="85"/>
    </row>
    <row r="33" ht="14.25" customHeight="1" spans="1:12">
      <c r="A33" s="114" t="s">
        <v>1287</v>
      </c>
      <c r="B33" s="115"/>
      <c r="C33" s="116">
        <f t="shared" ref="C33:I33" si="0">SUM(C27)</f>
        <v>0</v>
      </c>
      <c r="D33" s="116">
        <f t="shared" si="0"/>
        <v>0</v>
      </c>
      <c r="E33" s="116">
        <f t="shared" si="0"/>
        <v>0</v>
      </c>
      <c r="F33" s="116">
        <f t="shared" si="0"/>
        <v>0</v>
      </c>
      <c r="G33" s="116">
        <f t="shared" si="0"/>
        <v>72222222.2222222</v>
      </c>
      <c r="H33" s="116">
        <f t="shared" si="0"/>
        <v>0</v>
      </c>
      <c r="I33" s="116">
        <f t="shared" si="0"/>
        <v>72222222.2222222</v>
      </c>
      <c r="J33" s="85"/>
      <c r="K33" s="85"/>
      <c r="L33" s="85"/>
    </row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  <row r="1003" ht="14.25" customHeight="1"/>
    <row r="1004" ht="14.25" customHeight="1"/>
    <row r="1005" ht="14.25" customHeight="1"/>
    <row r="1006" ht="14.25" customHeight="1"/>
    <row r="1007" ht="14.25" customHeight="1"/>
    <row r="1008" ht="14.25" customHeight="1"/>
    <row r="1009" ht="14.25" customHeight="1"/>
  </sheetData>
  <mergeCells count="11">
    <mergeCell ref="B1:H1"/>
    <mergeCell ref="B2:H2"/>
    <mergeCell ref="B3:H3"/>
    <mergeCell ref="A11:D11"/>
    <mergeCell ref="D24:E24"/>
    <mergeCell ref="G24:H24"/>
    <mergeCell ref="A33:B33"/>
    <mergeCell ref="A24:A25"/>
    <mergeCell ref="B24:B25"/>
    <mergeCell ref="C24:C25"/>
    <mergeCell ref="F24:F25"/>
  </mergeCells>
  <pageMargins left="0.7" right="0.7" top="0.75" bottom="0.75" header="0" footer="0"/>
  <pageSetup paperSize="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KK LRA-LO</vt:lpstr>
      <vt:lpstr>MUTASI ASET</vt:lpstr>
      <vt:lpstr>KK NERACA</vt:lpstr>
      <vt:lpstr>KK LPE</vt:lpstr>
      <vt:lpstr>Jurnal Penyesuaian</vt:lpstr>
      <vt:lpstr>MAPPING BLUD</vt:lpstr>
      <vt:lpstr>MAPPING BTT</vt:lpstr>
      <vt:lpstr>PIUTANG</vt:lpstr>
      <vt:lpstr>B DIBYAR DMUKA</vt:lpstr>
      <vt:lpstr>PERSEDIAAN</vt:lpstr>
      <vt:lpstr>UTANG</vt:lpstr>
      <vt:lpstr>P DTRIMA DMUKA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Veritama Ernanto</cp:lastModifiedBy>
  <dcterms:created xsi:type="dcterms:W3CDTF">2024-09-04T02:46:00Z</dcterms:created>
  <cp:lastPrinted>2024-11-25T05:32:00Z</cp:lastPrinted>
  <dcterms:modified xsi:type="dcterms:W3CDTF">2025-02-14T13:35:17Z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FAF3E048895F4AE49F4583DF63B51C2F_13</vt:lpwstr>
  </property>
  <property fmtid="{D5CDD505-2E9C-101B-9397-08002B2CF9AE}" pid="3" name="KSOProductBuildVer">
    <vt:lpwstr>2057-12.2.0.19805</vt:lpwstr>
  </property>
</Properties>
</file>